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500" tabRatio="987" activeTab="0"/>
  </bookViews>
  <sheets>
    <sheet name="Легенда" sheetId="1" r:id="rId1"/>
    <sheet name="Формулы" sheetId="2" r:id="rId2"/>
    <sheet name="Рассчет" sheetId="3" r:id="rId3"/>
    <sheet name="График" sheetId="4" r:id="rId4"/>
    <sheet name="Неэкран.витая пара" sheetId="5" r:id="rId5"/>
    <sheet name="Нвит.пара_график" sheetId="6" r:id="rId6"/>
    <sheet name="Коаксиал" sheetId="7" r:id="rId7"/>
    <sheet name="Коаксиал_график" sheetId="8" r:id="rId8"/>
    <sheet name="Витая пара" sheetId="9" r:id="rId9"/>
    <sheet name="САТ1" sheetId="10" r:id="rId10"/>
    <sheet name="САТ2" sheetId="11" r:id="rId11"/>
    <sheet name="САТ3" sheetId="12" r:id="rId12"/>
    <sheet name="САТ4" sheetId="13" r:id="rId13"/>
    <sheet name="САТ5" sheetId="14" r:id="rId14"/>
    <sheet name="САТ6" sheetId="15" r:id="rId15"/>
    <sheet name="САТ7" sheetId="16" r:id="rId16"/>
    <sheet name="Телефон" sheetId="17" r:id="rId17"/>
    <sheet name="Телефон_график" sheetId="18" r:id="rId18"/>
    <sheet name="Радиоканалы" sheetId="19" r:id="rId19"/>
    <sheet name="КВ" sheetId="20" r:id="rId20"/>
    <sheet name="КВ_2" sheetId="21" r:id="rId21"/>
    <sheet name="СВ" sheetId="22" r:id="rId22"/>
    <sheet name="СВ_2" sheetId="23" r:id="rId23"/>
    <sheet name="ДВ" sheetId="24" r:id="rId24"/>
    <sheet name="ДВ_2" sheetId="25" r:id="rId25"/>
  </sheets>
  <definedNames/>
  <calcPr fullCalcOnLoad="1"/>
</workbook>
</file>

<file path=xl/sharedStrings.xml><?xml version="1.0" encoding="utf-8"?>
<sst xmlns="http://schemas.openxmlformats.org/spreadsheetml/2006/main" count="169" uniqueCount="84">
  <si>
    <t>S (Вт)</t>
  </si>
  <si>
    <t>N (Вт)</t>
  </si>
  <si>
    <t>S/N</t>
  </si>
  <si>
    <t>В (кГц)</t>
  </si>
  <si>
    <t>C (кбит/сек)</t>
  </si>
  <si>
    <t xml:space="preserve">Ширина полосы пропускания в наибольшей степени влияет на максимально возможную скорость передачи информации по линии связи. Полоса пропускания зависит от типа линии и ее протяженности. </t>
  </si>
  <si>
    <t>Связь между полосой пропускания линии и ее пропускной способностью вне зависимости от принятого способа физического кодирования установил Клод Шеннон:</t>
  </si>
  <si>
    <t>С=Вlog2(1+S/N)</t>
  </si>
  <si>
    <t>C - пропускная способность, бит/сек</t>
  </si>
  <si>
    <t>В - ширина полосы пропускания, Гц</t>
  </si>
  <si>
    <t>S - мощность передатчика (сигнала), Вт</t>
  </si>
  <si>
    <t>N - мощность шума, Вт</t>
  </si>
  <si>
    <t>Неэкранированная витая пара</t>
  </si>
  <si>
    <t>Расчет максимальной скрости передачи данных для различных типов линий связи</t>
  </si>
  <si>
    <t xml:space="preserve">Моделирование будет производиться в диапазоне частот от 20кГц до 2000кГц (2МГц), т.к. с увеличением частоты несущего периодического сигнала увеличивается частота модуляции и пропускная способность линии. </t>
  </si>
  <si>
    <t>При построении сетей применяются линии связи, в которых используются различные физические среды: подвешенные в воздух телефонные и телеграфные провода, проложенные под землей и по дну океана медные коаксиальные и волоконно-оптические кабели, опутывающие все офисы медные витые пары, всепроникающие радиоволны.</t>
  </si>
  <si>
    <t>65-108 МГц</t>
  </si>
  <si>
    <t>Радиопередатчик средней мощности с широкополосной ЧМ</t>
  </si>
  <si>
    <t>Диапазон частот</t>
  </si>
  <si>
    <t>Тип устройства</t>
  </si>
  <si>
    <t>Радиопередатчик средней мощности с компактной рамочной антенной</t>
  </si>
  <si>
    <t>65-73 МГц</t>
  </si>
  <si>
    <t>Радиопередатчик с ЧМ в УКВ</t>
  </si>
  <si>
    <t>61-73 МГц</t>
  </si>
  <si>
    <t>27-28 МГц</t>
  </si>
  <si>
    <t>Радиопередатчик с AM (амплитудной модуляцией)</t>
  </si>
  <si>
    <t>100-108 МГц</t>
  </si>
  <si>
    <t>Радиопередатчик с ЧМ (частотной модуляцией)</t>
  </si>
  <si>
    <t>Радиопередатчик большой мощности (1Вт)</t>
  </si>
  <si>
    <t>67-73 МГц</t>
  </si>
  <si>
    <t>Радиопередатчик повышенной мощности без дополнительного усилителя мощности, с АМ</t>
  </si>
  <si>
    <t>1,5-30МГц</t>
  </si>
  <si>
    <t>Коротковолновый радиопередатчик БРИОЛИТ-ШПМ</t>
  </si>
  <si>
    <t>мин.</t>
  </si>
  <si>
    <t>макс.</t>
  </si>
  <si>
    <t>средн.</t>
  </si>
  <si>
    <t>Короткие радиоволны</t>
  </si>
  <si>
    <t>Диапазон ширины канала (кГц)</t>
  </si>
  <si>
    <t>Диапазон мощностей передатчика (кВт)</t>
  </si>
  <si>
    <t>Пропускная способность от ширины канала (бит/сек)</t>
  </si>
  <si>
    <t>Пропускная способность от мощности передатчика (бит/сек)</t>
  </si>
  <si>
    <t>Средние волны</t>
  </si>
  <si>
    <t>Длинные волны</t>
  </si>
  <si>
    <r>
      <t xml:space="preserve">По виду передачи информации все современные системы электросвязи условно классифицируются на предназначенные для передачи </t>
    </r>
    <r>
      <rPr>
        <i/>
        <sz val="12"/>
        <rFont val="Times New Roman"/>
        <family val="1"/>
      </rPr>
      <t>звука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видео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текста</t>
    </r>
    <r>
      <rPr>
        <sz val="12"/>
        <rFont val="Times New Roman"/>
        <family val="1"/>
      </rPr>
      <t>. В зависимости от среды передачи выделяют электрическую, оптическую и радио- связь. В зависимости от назначения сообщений виды электросвязи могут быть квалифицированы на предназначенные для передачи информации индивидуального и массового характера. Также, по временным параметрам виды электросвязи могут быть предназначены для работы в реальном времени или осуществляющие отложенную доставку сообщений. Основными первичными сигналами электросвязи являются: телефонный, звукового вещания, факсимильный, телевизионный, телеграфный, передачи данных.</t>
    </r>
  </si>
  <si>
    <t>Вид связи</t>
  </si>
  <si>
    <t>Аналоговая телефонная линия</t>
  </si>
  <si>
    <t>0,3-3,4 кГц</t>
  </si>
  <si>
    <t>Аналог. телефонная линия</t>
  </si>
  <si>
    <t>Тип</t>
  </si>
  <si>
    <t>САТ1</t>
  </si>
  <si>
    <t>САТ2</t>
  </si>
  <si>
    <t>САТ3</t>
  </si>
  <si>
    <t>САТ4</t>
  </si>
  <si>
    <t>САТ6</t>
  </si>
  <si>
    <t>САТ7</t>
  </si>
  <si>
    <t>Витые пары</t>
  </si>
  <si>
    <t>Диапазон мощностей передатчика (Вт)</t>
  </si>
  <si>
    <t>Мощность</t>
  </si>
  <si>
    <t>3Вт</t>
  </si>
  <si>
    <t>Передатчик видеосигнала по витой паре TWM1 Computar (для витых пар 5 кат.)</t>
  </si>
  <si>
    <t>САТ5 (Мощность передатчика 3 Вт или 0,003 кВт)</t>
  </si>
  <si>
    <t>САТ1 (0,1 МГц)</t>
  </si>
  <si>
    <t>САТ2 (1 МГц)</t>
  </si>
  <si>
    <t>САТ3 (16МГц)</t>
  </si>
  <si>
    <t>САТ4 (20 МГц)</t>
  </si>
  <si>
    <t>САТ5 100 МГц)</t>
  </si>
  <si>
    <t>САТ6 (250 МГц)</t>
  </si>
  <si>
    <t>САТ7 (600-700 МГц)</t>
  </si>
  <si>
    <t>100-1000 кГц</t>
  </si>
  <si>
    <t>1000-16000 кГц</t>
  </si>
  <si>
    <t>16000-20000 кГц</t>
  </si>
  <si>
    <t>20000-100000 кГц</t>
  </si>
  <si>
    <t>100000-250000 кГц</t>
  </si>
  <si>
    <t>250000-600000 кГц</t>
  </si>
  <si>
    <t>600000-700000 кГц</t>
  </si>
  <si>
    <t>Коаксиальный кабель</t>
  </si>
  <si>
    <t>0,1 кГц-700000 кГц</t>
  </si>
  <si>
    <t>Пропускная способность от ширины канала (кбит/сек)</t>
  </si>
  <si>
    <r>
      <t>Задача:</t>
    </r>
    <r>
      <rPr>
        <sz val="12"/>
        <rFont val="Times New Roman"/>
        <family val="1"/>
      </rPr>
      <t xml:space="preserve"> Рассчитать теоретический предел скорости передачи данных в бит/сек по линии связи с шириной полосы пропускания 20кГц, если мощность передатчика составляет 0,01МВт, а мощность шума в линии связи равна 0,0001МВт.</t>
    </r>
  </si>
  <si>
    <t>0,01*10^-6</t>
  </si>
  <si>
    <t>0,0001*10^-6</t>
  </si>
  <si>
    <t>В зависимости от среды передачи данных линии связи разделяются на:                                                                 спутниковые;                                                                                                                                                               воздудшые;                                                                                                                                                                    наземные;                                                                                                                                                                      подводные;                                                                                                                                                                  подземные.</t>
  </si>
  <si>
    <t>Пропускная способность от мощности передатчика (кбит/сек)</t>
  </si>
  <si>
    <t xml:space="preserve"> Мощность передатчика взята из условия задачи и равна 0,01мВт или 0,00001Вт (кроме САТ5)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</si>
</sst>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0"/>
    <numFmt numFmtId="183" formatCode="0.000"/>
    <numFmt numFmtId="184" formatCode="0.00000000"/>
    <numFmt numFmtId="185" formatCode="0.00000"/>
  </numFmts>
  <fonts count="27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8.25"/>
      <name val="Times New Roman"/>
      <family val="1"/>
    </font>
    <font>
      <sz val="16.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18"/>
      <name val="Arial"/>
      <family val="0"/>
    </font>
    <font>
      <b/>
      <sz val="18.25"/>
      <name val="Times New Roman"/>
      <family val="1"/>
    </font>
    <font>
      <u val="single"/>
      <sz val="9"/>
      <color indexed="12"/>
      <name val="Arial"/>
      <family val="0"/>
    </font>
    <font>
      <sz val="18.75"/>
      <name val="Arial Cyr"/>
      <family val="0"/>
    </font>
    <font>
      <sz val="16.25"/>
      <name val="Arial Cyr"/>
      <family val="0"/>
    </font>
    <font>
      <u val="single"/>
      <sz val="9"/>
      <color indexed="36"/>
      <name val="Arial"/>
      <family val="0"/>
    </font>
    <font>
      <sz val="14.5"/>
      <name val="Arial Cyr"/>
      <family val="0"/>
    </font>
    <font>
      <sz val="12"/>
      <name val="Arial Cyr"/>
      <family val="0"/>
    </font>
    <font>
      <sz val="16.75"/>
      <name val="Times New Roman"/>
      <family val="1"/>
    </font>
    <font>
      <sz val="14.5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0" fontId="1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indent="1"/>
    </xf>
    <xf numFmtId="180" fontId="0" fillId="0" borderId="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81" fontId="1" fillId="0" borderId="1" xfId="0" applyNumberFormat="1" applyFont="1" applyBorder="1" applyAlignment="1">
      <alignment horizontal="center" wrapText="1"/>
    </xf>
    <xf numFmtId="182" fontId="1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85" fontId="0" fillId="0" borderId="1" xfId="0" applyNumberFormat="1" applyFont="1" applyBorder="1" applyAlignment="1">
      <alignment wrapText="1"/>
    </xf>
    <xf numFmtId="181" fontId="0" fillId="0" borderId="1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worksheet" Target="worksheets/sheet7.xml" /><Relationship Id="rId18" Type="http://schemas.openxmlformats.org/officeDocument/2006/relationships/chartsheet" Target="chartsheets/sheet11.xml" /><Relationship Id="rId19" Type="http://schemas.openxmlformats.org/officeDocument/2006/relationships/worksheet" Target="worksheets/sheet8.xml" /><Relationship Id="rId20" Type="http://schemas.openxmlformats.org/officeDocument/2006/relationships/chartsheet" Target="chartsheets/sheet12.xml" /><Relationship Id="rId21" Type="http://schemas.openxmlformats.org/officeDocument/2006/relationships/chartsheet" Target="chartsheets/sheet13.xml" /><Relationship Id="rId22" Type="http://schemas.openxmlformats.org/officeDocument/2006/relationships/chartsheet" Target="chartsheets/sheet14.xml" /><Relationship Id="rId23" Type="http://schemas.openxmlformats.org/officeDocument/2006/relationships/chartsheet" Target="chartsheets/sheet15.xml" /><Relationship Id="rId24" Type="http://schemas.openxmlformats.org/officeDocument/2006/relationships/chartsheet" Target="chartsheets/sheet16.xml" /><Relationship Id="rId25" Type="http://schemas.openxmlformats.org/officeDocument/2006/relationships/chartsheet" Target="chartsheets/sheet17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Предел скорости передачи данных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55"/>
          <c:w val="0.91325"/>
          <c:h val="0.854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Рассчет!$A$2:$A$35</c:f>
              <c:numCache>
                <c:ptCount val="34"/>
                <c:pt idx="0">
                  <c:v>20</c:v>
                </c:pt>
                <c:pt idx="1">
                  <c:v>80</c:v>
                </c:pt>
                <c:pt idx="2">
                  <c:v>140</c:v>
                </c:pt>
                <c:pt idx="3">
                  <c:v>200</c:v>
                </c:pt>
                <c:pt idx="4">
                  <c:v>260</c:v>
                </c:pt>
                <c:pt idx="5">
                  <c:v>320</c:v>
                </c:pt>
                <c:pt idx="6">
                  <c:v>380</c:v>
                </c:pt>
                <c:pt idx="7">
                  <c:v>440</c:v>
                </c:pt>
                <c:pt idx="8">
                  <c:v>500</c:v>
                </c:pt>
                <c:pt idx="9">
                  <c:v>560</c:v>
                </c:pt>
                <c:pt idx="10">
                  <c:v>620</c:v>
                </c:pt>
                <c:pt idx="11">
                  <c:v>680</c:v>
                </c:pt>
                <c:pt idx="12">
                  <c:v>740</c:v>
                </c:pt>
                <c:pt idx="13">
                  <c:v>800</c:v>
                </c:pt>
                <c:pt idx="14">
                  <c:v>860</c:v>
                </c:pt>
                <c:pt idx="15">
                  <c:v>920</c:v>
                </c:pt>
                <c:pt idx="16">
                  <c:v>980</c:v>
                </c:pt>
                <c:pt idx="17">
                  <c:v>1040</c:v>
                </c:pt>
                <c:pt idx="18">
                  <c:v>1100</c:v>
                </c:pt>
                <c:pt idx="19">
                  <c:v>1160</c:v>
                </c:pt>
                <c:pt idx="20">
                  <c:v>1220</c:v>
                </c:pt>
                <c:pt idx="21">
                  <c:v>1280</c:v>
                </c:pt>
                <c:pt idx="22">
                  <c:v>1340</c:v>
                </c:pt>
                <c:pt idx="23">
                  <c:v>1400</c:v>
                </c:pt>
                <c:pt idx="24">
                  <c:v>1460</c:v>
                </c:pt>
                <c:pt idx="25">
                  <c:v>1520</c:v>
                </c:pt>
                <c:pt idx="26">
                  <c:v>1580</c:v>
                </c:pt>
                <c:pt idx="27">
                  <c:v>1640</c:v>
                </c:pt>
                <c:pt idx="28">
                  <c:v>1700</c:v>
                </c:pt>
                <c:pt idx="29">
                  <c:v>1760</c:v>
                </c:pt>
                <c:pt idx="30">
                  <c:v>1820</c:v>
                </c:pt>
                <c:pt idx="31">
                  <c:v>1880</c:v>
                </c:pt>
                <c:pt idx="32">
                  <c:v>1940</c:v>
                </c:pt>
                <c:pt idx="33">
                  <c:v>2000</c:v>
                </c:pt>
              </c:numCache>
            </c:numRef>
          </c:xVal>
          <c:yVal>
            <c:numRef>
              <c:f>Рассчет!$E$2:$E$35</c:f>
              <c:numCache>
                <c:ptCount val="34"/>
                <c:pt idx="0">
                  <c:v>132.8771237954945</c:v>
                </c:pt>
                <c:pt idx="1">
                  <c:v>531.508495181978</c:v>
                </c:pt>
                <c:pt idx="2">
                  <c:v>930.1398665684616</c:v>
                </c:pt>
                <c:pt idx="3">
                  <c:v>1328.771237954945</c:v>
                </c:pt>
                <c:pt idx="4">
                  <c:v>1727.4026093414286</c:v>
                </c:pt>
                <c:pt idx="5">
                  <c:v>2126.033980727912</c:v>
                </c:pt>
                <c:pt idx="6">
                  <c:v>2524.665352114396</c:v>
                </c:pt>
                <c:pt idx="7">
                  <c:v>2923.296723500879</c:v>
                </c:pt>
                <c:pt idx="8">
                  <c:v>3321.9280948873625</c:v>
                </c:pt>
                <c:pt idx="9">
                  <c:v>3720.5594662738463</c:v>
                </c:pt>
                <c:pt idx="10">
                  <c:v>4119.19083766033</c:v>
                </c:pt>
                <c:pt idx="11">
                  <c:v>4517.822209046813</c:v>
                </c:pt>
                <c:pt idx="12">
                  <c:v>4916.453580433296</c:v>
                </c:pt>
                <c:pt idx="13">
                  <c:v>5315.08495181978</c:v>
                </c:pt>
                <c:pt idx="14">
                  <c:v>5713.716323206264</c:v>
                </c:pt>
                <c:pt idx="15">
                  <c:v>6112.347694592747</c:v>
                </c:pt>
                <c:pt idx="16">
                  <c:v>6510.979065979231</c:v>
                </c:pt>
                <c:pt idx="17">
                  <c:v>6909.6104373657145</c:v>
                </c:pt>
                <c:pt idx="18">
                  <c:v>7308.241808752197</c:v>
                </c:pt>
                <c:pt idx="19">
                  <c:v>7706.873180138681</c:v>
                </c:pt>
                <c:pt idx="20">
                  <c:v>8105.504551525165</c:v>
                </c:pt>
                <c:pt idx="21">
                  <c:v>8504.135922911648</c:v>
                </c:pt>
                <c:pt idx="22">
                  <c:v>8902.767294298132</c:v>
                </c:pt>
                <c:pt idx="23">
                  <c:v>9301.398665684615</c:v>
                </c:pt>
                <c:pt idx="24">
                  <c:v>9700.0300370711</c:v>
                </c:pt>
                <c:pt idx="25">
                  <c:v>10098.661408457583</c:v>
                </c:pt>
                <c:pt idx="26">
                  <c:v>10497.292779844065</c:v>
                </c:pt>
                <c:pt idx="27">
                  <c:v>10895.924151230549</c:v>
                </c:pt>
                <c:pt idx="28">
                  <c:v>11294.555522617033</c:v>
                </c:pt>
                <c:pt idx="29">
                  <c:v>11693.186894003516</c:v>
                </c:pt>
                <c:pt idx="30">
                  <c:v>12091.81826539</c:v>
                </c:pt>
                <c:pt idx="31">
                  <c:v>12490.449636776484</c:v>
                </c:pt>
                <c:pt idx="32">
                  <c:v>12889.081008162966</c:v>
                </c:pt>
                <c:pt idx="33">
                  <c:v>13287.71237954945</c:v>
                </c:pt>
              </c:numCache>
            </c:numRef>
          </c:yVal>
          <c:smooth val="1"/>
        </c:ser>
        <c:axId val="21155220"/>
        <c:axId val="56179253"/>
      </c:scatterChart>
      <c:valAx>
        <c:axId val="21155220"/>
        <c:scaling>
          <c:orientation val="minMax"/>
          <c:max val="2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Ширина канала, (кГц)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6179253"/>
        <c:crosses val="autoZero"/>
        <c:crossBetween val="midCat"/>
        <c:dispUnits/>
        <c:majorUnit val="200"/>
        <c:minorUnit val="100"/>
      </c:valAx>
      <c:valAx>
        <c:axId val="56179253"/>
        <c:scaling>
          <c:orientation val="minMax"/>
          <c:max val="15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Пропускная способность, (кбит/сек)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1155220"/>
        <c:crosses val="autoZero"/>
        <c:crossBetween val="midCat"/>
        <c:dispUnits/>
        <c:majorUnit val="7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25"/>
          <c:w val="0.96375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'Витая пара'!$B$71:$I$71</c:f>
              <c:numCache>
                <c:ptCount val="8"/>
                <c:pt idx="0">
                  <c:v>600000</c:v>
                </c:pt>
                <c:pt idx="1">
                  <c:v>612500</c:v>
                </c:pt>
                <c:pt idx="2">
                  <c:v>627596</c:v>
                </c:pt>
                <c:pt idx="3">
                  <c:v>632964</c:v>
                </c:pt>
                <c:pt idx="4">
                  <c:v>655123</c:v>
                </c:pt>
                <c:pt idx="5">
                  <c:v>671203</c:v>
                </c:pt>
                <c:pt idx="6">
                  <c:v>695029</c:v>
                </c:pt>
                <c:pt idx="7">
                  <c:v>700000</c:v>
                </c:pt>
              </c:numCache>
            </c:numRef>
          </c:xVal>
          <c:yVal>
            <c:numRef>
              <c:f>'Витая пара'!$B$72:$I$72</c:f>
              <c:numCache>
                <c:ptCount val="8"/>
                <c:pt idx="0">
                  <c:v>86.55737465672297</c:v>
                </c:pt>
                <c:pt idx="1">
                  <c:v>88.3606532954047</c:v>
                </c:pt>
                <c:pt idx="2">
                  <c:v>90.53843684176786</c:v>
                </c:pt>
                <c:pt idx="3">
                  <c:v>91.31283682036333</c:v>
                </c:pt>
                <c:pt idx="4">
                  <c:v>94.50954492872721</c:v>
                </c:pt>
                <c:pt idx="5">
                  <c:v>96.8292825695274</c:v>
                </c:pt>
                <c:pt idx="6">
                  <c:v>100.26647591714585</c:v>
                </c:pt>
                <c:pt idx="7">
                  <c:v>100.9836037661768</c:v>
                </c:pt>
              </c:numCache>
            </c:numRef>
          </c:yVal>
          <c:smooth val="0"/>
        </c:ser>
        <c:axId val="13665966"/>
        <c:axId val="55884831"/>
      </c:scatterChart>
      <c:valAx>
        <c:axId val="13665966"/>
        <c:scaling>
          <c:orientation val="minMax"/>
          <c:max val="750000"/>
          <c:min val="5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884831"/>
        <c:crosses val="autoZero"/>
        <c:crossBetween val="midCat"/>
        <c:dispUnits/>
        <c:majorUnit val="50000"/>
        <c:minorUnit val="10000"/>
      </c:valAx>
      <c:valAx>
        <c:axId val="55884831"/>
        <c:scaling>
          <c:orientation val="minMax"/>
          <c:max val="10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66596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25"/>
          <c:w val="0.96375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Телефон!$B$19:$I$19</c:f>
              <c:numCache>
                <c:ptCount val="8"/>
                <c:pt idx="0">
                  <c:v>0.3</c:v>
                </c:pt>
                <c:pt idx="1">
                  <c:v>0.69</c:v>
                </c:pt>
                <c:pt idx="2">
                  <c:v>1.1</c:v>
                </c:pt>
                <c:pt idx="3">
                  <c:v>1.49666666666667</c:v>
                </c:pt>
                <c:pt idx="4">
                  <c:v>1.89666666666667</c:v>
                </c:pt>
                <c:pt idx="5">
                  <c:v>2.29666666666667</c:v>
                </c:pt>
                <c:pt idx="6">
                  <c:v>2.69666666666667</c:v>
                </c:pt>
                <c:pt idx="7">
                  <c:v>3.4</c:v>
                </c:pt>
              </c:numCache>
            </c:numRef>
          </c:xVal>
          <c:yVal>
            <c:numRef>
              <c:f>Телефон!$B$20:$I$20</c:f>
              <c:numCache>
                <c:ptCount val="8"/>
                <c:pt idx="0">
                  <c:v>3.861282781994811</c:v>
                </c:pt>
                <c:pt idx="1">
                  <c:v>8.880950398588064</c:v>
                </c:pt>
                <c:pt idx="2">
                  <c:v>14.158036867314308</c:v>
                </c:pt>
                <c:pt idx="3">
                  <c:v>19.26351076795193</c:v>
                </c:pt>
                <c:pt idx="4">
                  <c:v>24.41188781061168</c:v>
                </c:pt>
                <c:pt idx="5">
                  <c:v>29.56026485327143</c:v>
                </c:pt>
                <c:pt idx="6">
                  <c:v>34.70864189593117</c:v>
                </c:pt>
                <c:pt idx="7">
                  <c:v>43.761204862607855</c:v>
                </c:pt>
              </c:numCache>
            </c:numRef>
          </c:yVal>
          <c:smooth val="0"/>
        </c:ser>
        <c:axId val="33201432"/>
        <c:axId val="30377433"/>
      </c:scatterChart>
      <c:valAx>
        <c:axId val="33201432"/>
        <c:scaling>
          <c:orientation val="minMax"/>
          <c:max val="3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377433"/>
        <c:crosses val="autoZero"/>
        <c:crossBetween val="midCat"/>
        <c:dispUnits/>
        <c:majorUnit val="0.5"/>
        <c:minorUnit val="0.1"/>
      </c:valAx>
      <c:valAx>
        <c:axId val="3037743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01432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Зависимость пропускной способности от ширины канала при средней мощности передатчика (749 кВт)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05"/>
          <c:w val="0.9637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Радиоканалы!$B$16:$I$16</c:f>
              <c:numCache>
                <c:ptCount val="8"/>
                <c:pt idx="0">
                  <c:v>1810</c:v>
                </c:pt>
                <c:pt idx="1">
                  <c:v>3500</c:v>
                </c:pt>
                <c:pt idx="2">
                  <c:v>7000</c:v>
                </c:pt>
                <c:pt idx="3">
                  <c:v>10150</c:v>
                </c:pt>
                <c:pt idx="4">
                  <c:v>18068</c:v>
                </c:pt>
                <c:pt idx="5">
                  <c:v>21450</c:v>
                </c:pt>
                <c:pt idx="6">
                  <c:v>25140</c:v>
                </c:pt>
                <c:pt idx="7">
                  <c:v>29700</c:v>
                </c:pt>
              </c:numCache>
            </c:numRef>
          </c:xVal>
          <c:yVal>
            <c:numRef>
              <c:f>Радиоканалы!$B$17:$I$17</c:f>
              <c:numCache>
                <c:ptCount val="8"/>
                <c:pt idx="0">
                  <c:v>23296.40611803536</c:v>
                </c:pt>
                <c:pt idx="1">
                  <c:v>45048.299123272795</c:v>
                </c:pt>
                <c:pt idx="2">
                  <c:v>90096.59824654559</c:v>
                </c:pt>
                <c:pt idx="3">
                  <c:v>130640.06745749111</c:v>
                </c:pt>
                <c:pt idx="4">
                  <c:v>232552.1910169408</c:v>
                </c:pt>
                <c:pt idx="5">
                  <c:v>276081.718912629</c:v>
                </c:pt>
                <c:pt idx="6">
                  <c:v>323575.4971311652</c:v>
                </c:pt>
                <c:pt idx="7">
                  <c:v>382266.9954174863</c:v>
                </c:pt>
              </c:numCache>
            </c:numRef>
          </c:yVal>
          <c:smooth val="0"/>
        </c:ser>
        <c:axId val="4961442"/>
        <c:axId val="44652979"/>
      </c:scatterChart>
      <c:valAx>
        <c:axId val="4961442"/>
        <c:scaling>
          <c:orientation val="minMax"/>
          <c:max val="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652979"/>
        <c:crosses val="autoZero"/>
        <c:crossBetween val="midCat"/>
        <c:dispUnits/>
      </c:valAx>
      <c:valAx>
        <c:axId val="44652979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Пропускная способность, 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61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Зависимость пропускной способности от мощности передатчика при средней ширине канала (14602 кГц)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5575"/>
          <c:w val="0.95525"/>
          <c:h val="0.77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Радиоканалы!$B$18:$I$18</c:f>
              <c:numCache>
                <c:ptCount val="8"/>
                <c:pt idx="0">
                  <c:v>0.05</c:v>
                </c:pt>
                <c:pt idx="1">
                  <c:v>214</c:v>
                </c:pt>
                <c:pt idx="2">
                  <c:v>428</c:v>
                </c:pt>
                <c:pt idx="3">
                  <c:v>642</c:v>
                </c:pt>
                <c:pt idx="4">
                  <c:v>856</c:v>
                </c:pt>
                <c:pt idx="5">
                  <c:v>1070</c:v>
                </c:pt>
                <c:pt idx="6">
                  <c:v>1284</c:v>
                </c:pt>
                <c:pt idx="7">
                  <c:v>1500</c:v>
                </c:pt>
              </c:numCache>
            </c:numRef>
          </c:xVal>
          <c:yVal>
            <c:numRef>
              <c:f>Радиоканалы!$B$19:$I$19</c:f>
              <c:numCache>
                <c:ptCount val="8"/>
                <c:pt idx="0">
                  <c:v>8541.622435530322</c:v>
                </c:pt>
                <c:pt idx="1">
                  <c:v>161557.5367117892</c:v>
                </c:pt>
                <c:pt idx="2">
                  <c:v>176154.61641911542</c:v>
                </c:pt>
                <c:pt idx="3">
                  <c:v>184694.59850167728</c:v>
                </c:pt>
                <c:pt idx="4">
                  <c:v>190754.15584176203</c:v>
                </c:pt>
                <c:pt idx="5">
                  <c:v>195454.45773334673</c:v>
                </c:pt>
                <c:pt idx="6">
                  <c:v>199294.95802097037</c:v>
                </c:pt>
                <c:pt idx="7">
                  <c:v>202570.2029704321</c:v>
                </c:pt>
              </c:numCache>
            </c:numRef>
          </c:yVal>
          <c:smooth val="1"/>
        </c:ser>
        <c:axId val="66332492"/>
        <c:axId val="60121517"/>
      </c:scatterChart>
      <c:valAx>
        <c:axId val="66332492"/>
        <c:scaling>
          <c:orientation val="minMax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Мощность передатчика, кВт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0121517"/>
        <c:crosses val="autoZero"/>
        <c:crossBetween val="midCat"/>
        <c:dispUnits/>
      </c:valAx>
      <c:valAx>
        <c:axId val="60121517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Пропускная способность, бит/с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6332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Зависимость пропускной способности от ширины канала при средней мощности передатчика (7 кВт)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05"/>
          <c:w val="0.9662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Радиоканалы!$B$25:$I$25</c:f>
              <c:numCache>
                <c:ptCount val="8"/>
                <c:pt idx="0">
                  <c:v>455</c:v>
                </c:pt>
                <c:pt idx="1">
                  <c:v>526</c:v>
                </c:pt>
                <c:pt idx="2">
                  <c:v>646</c:v>
                </c:pt>
                <c:pt idx="3">
                  <c:v>781</c:v>
                </c:pt>
                <c:pt idx="4">
                  <c:v>901</c:v>
                </c:pt>
                <c:pt idx="5">
                  <c:v>1091</c:v>
                </c:pt>
                <c:pt idx="6">
                  <c:v>1327</c:v>
                </c:pt>
                <c:pt idx="7">
                  <c:v>1606</c:v>
                </c:pt>
              </c:numCache>
            </c:numRef>
          </c:xVal>
          <c:yVal>
            <c:numRef>
              <c:f>Радиоканалы!$B$26:$I$26</c:f>
              <c:numCache>
                <c:ptCount val="8"/>
                <c:pt idx="0">
                  <c:v>2798.1349393746304</c:v>
                </c:pt>
                <c:pt idx="1">
                  <c:v>3234.766984859463</c:v>
                </c:pt>
                <c:pt idx="2">
                  <c:v>3972.736639200025</c:v>
                </c:pt>
                <c:pt idx="3">
                  <c:v>4802.952500333156</c:v>
                </c:pt>
                <c:pt idx="4">
                  <c:v>5540.922154673719</c:v>
                </c:pt>
                <c:pt idx="5">
                  <c:v>6709.374107379608</c:v>
                </c:pt>
                <c:pt idx="6">
                  <c:v>8160.714427582713</c:v>
                </c:pt>
                <c:pt idx="7">
                  <c:v>9876.493873924519</c:v>
                </c:pt>
              </c:numCache>
            </c:numRef>
          </c:yVal>
          <c:smooth val="0"/>
        </c:ser>
        <c:axId val="4222742"/>
        <c:axId val="38004679"/>
      </c:scatterChart>
      <c:valAx>
        <c:axId val="4222742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8004679"/>
        <c:crosses val="autoZero"/>
        <c:crossBetween val="midCat"/>
        <c:dispUnits/>
        <c:majorUnit val="500"/>
        <c:minorUnit val="100"/>
      </c:valAx>
      <c:valAx>
        <c:axId val="3800467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Пропускная способность, 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222742"/>
        <c:crosses val="autoZero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Зависимость пропускной способности от мощности передатчика при средней ширине канала (917 кГц)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5575"/>
          <c:w val="0.95875"/>
          <c:h val="0.77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Радиоканалы!$B$27:$I$27</c:f>
              <c:numCache>
                <c:ptCount val="8"/>
                <c:pt idx="0">
                  <c:v>5</c:v>
                </c:pt>
                <c:pt idx="1">
                  <c:v>5.7</c:v>
                </c:pt>
                <c:pt idx="2">
                  <c:v>6.4</c:v>
                </c:pt>
                <c:pt idx="3">
                  <c:v>7.1</c:v>
                </c:pt>
                <c:pt idx="4">
                  <c:v>7.8</c:v>
                </c:pt>
                <c:pt idx="5">
                  <c:v>8.5</c:v>
                </c:pt>
                <c:pt idx="6">
                  <c:v>9.2</c:v>
                </c:pt>
                <c:pt idx="7">
                  <c:v>10</c:v>
                </c:pt>
              </c:numCache>
            </c:numRef>
          </c:xVal>
          <c:yVal>
            <c:numRef>
              <c:f>Радиоканалы!$B$28:$I$28</c:f>
              <c:numCache>
                <c:ptCount val="8"/>
                <c:pt idx="0">
                  <c:v>5201.614038587862</c:v>
                </c:pt>
                <c:pt idx="1">
                  <c:v>5371.768572531983</c:v>
                </c:pt>
                <c:pt idx="2">
                  <c:v>5522.511284547093</c:v>
                </c:pt>
                <c:pt idx="3">
                  <c:v>5657.8212263226005</c:v>
                </c:pt>
                <c:pt idx="4">
                  <c:v>5780.566946078404</c:v>
                </c:pt>
                <c:pt idx="5">
                  <c:v>5892.884780061824</c:v>
                </c:pt>
                <c:pt idx="6">
                  <c:v>5996.408629786064</c:v>
                </c:pt>
                <c:pt idx="7">
                  <c:v>6105.579929683397</c:v>
                </c:pt>
              </c:numCache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Мощность передатчика, кВт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8480129"/>
        <c:crosses val="autoZero"/>
        <c:crossBetween val="midCat"/>
        <c:dispUnits/>
        <c:minorUnit val="0.5"/>
      </c:valAx>
      <c:valAx>
        <c:axId val="58480129"/>
        <c:scaling>
          <c:orientation val="minMax"/>
          <c:max val="65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Пропускная способность, бит/с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497792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Зависимость пропускной способности от ширины канала при средней мощности передатчика (1000 кВт)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05"/>
          <c:w val="0.96625"/>
          <c:h val="0.75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Радиоканалы!$B$34:$I$34</c:f>
              <c:numCache>
                <c:ptCount val="8"/>
                <c:pt idx="0">
                  <c:v>148</c:v>
                </c:pt>
                <c:pt idx="1">
                  <c:v>200</c:v>
                </c:pt>
                <c:pt idx="2">
                  <c:v>231</c:v>
                </c:pt>
                <c:pt idx="3">
                  <c:v>278</c:v>
                </c:pt>
                <c:pt idx="4">
                  <c:v>302</c:v>
                </c:pt>
                <c:pt idx="5">
                  <c:v>326</c:v>
                </c:pt>
                <c:pt idx="6">
                  <c:v>383</c:v>
                </c:pt>
                <c:pt idx="7">
                  <c:v>408</c:v>
                </c:pt>
              </c:numCache>
            </c:numRef>
          </c:xVal>
          <c:yVal>
            <c:numRef>
              <c:f>Радиоканалы!$B$35:$I$35</c:f>
              <c:numCache>
                <c:ptCount val="8"/>
                <c:pt idx="0">
                  <c:v>1966.6027829924005</c:v>
                </c:pt>
                <c:pt idx="1">
                  <c:v>2657.571328368109</c:v>
                </c:pt>
                <c:pt idx="2">
                  <c:v>3069.4948842651656</c:v>
                </c:pt>
                <c:pt idx="3">
                  <c:v>3694.0241464316714</c:v>
                </c:pt>
                <c:pt idx="4">
                  <c:v>4012.9327058358444</c:v>
                </c:pt>
                <c:pt idx="5">
                  <c:v>4331.8412652400175</c:v>
                </c:pt>
                <c:pt idx="6">
                  <c:v>5089.249093824928</c:v>
                </c:pt>
                <c:pt idx="7">
                  <c:v>5421.445509870942</c:v>
                </c:pt>
              </c:numCache>
            </c:numRef>
          </c:yVal>
          <c:smooth val="0"/>
        </c:ser>
        <c:axId val="56559114"/>
        <c:axId val="39269979"/>
      </c:scatterChart>
      <c:valAx>
        <c:axId val="56559114"/>
        <c:scaling>
          <c:orientation val="minMax"/>
          <c:max val="5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9269979"/>
        <c:crosses val="autoZero"/>
        <c:crossBetween val="midCat"/>
        <c:dispUnits/>
        <c:majorUnit val="100"/>
        <c:minorUnit val="50"/>
      </c:valAx>
      <c:valAx>
        <c:axId val="39269979"/>
        <c:scaling>
          <c:orientation val="minMax"/>
          <c:max val="5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Пропускная способность, 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6559114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Зависимость пропускной способности от мощности передатчика при средней ширине канала (285 кГц)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575"/>
          <c:w val="0.959"/>
          <c:h val="0.77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Радиоканалы!$B$36:$I$36</c:f>
              <c:numCache>
                <c:ptCount val="8"/>
                <c:pt idx="0">
                  <c:v>500</c:v>
                </c:pt>
                <c:pt idx="1">
                  <c:v>643</c:v>
                </c:pt>
                <c:pt idx="2">
                  <c:v>786</c:v>
                </c:pt>
                <c:pt idx="3">
                  <c:v>929</c:v>
                </c:pt>
                <c:pt idx="4">
                  <c:v>1072</c:v>
                </c:pt>
                <c:pt idx="5">
                  <c:v>1215</c:v>
                </c:pt>
                <c:pt idx="6">
                  <c:v>1358</c:v>
                </c:pt>
                <c:pt idx="7">
                  <c:v>1500</c:v>
                </c:pt>
              </c:numCache>
            </c:numRef>
          </c:xVal>
          <c:yVal>
            <c:numRef>
              <c:f>Радиоканалы!$B$37:$I$37</c:f>
              <c:numCache>
                <c:ptCount val="8"/>
                <c:pt idx="0">
                  <c:v>3502.0802535666585</c:v>
                </c:pt>
                <c:pt idx="1">
                  <c:v>3605.485801629549</c:v>
                </c:pt>
                <c:pt idx="2">
                  <c:v>3688.041683320589</c:v>
                </c:pt>
                <c:pt idx="3">
                  <c:v>3756.761177992809</c:v>
                </c:pt>
                <c:pt idx="4">
                  <c:v>3815.623279766482</c:v>
                </c:pt>
                <c:pt idx="5">
                  <c:v>3867.104417215673</c:v>
                </c:pt>
                <c:pt idx="6">
                  <c:v>3912.8510962111636</c:v>
                </c:pt>
                <c:pt idx="7">
                  <c:v>3953.7397511692334</c:v>
                </c:pt>
              </c:numCache>
            </c:numRef>
          </c:yVal>
          <c:smooth val="1"/>
        </c:ser>
        <c:axId val="17885492"/>
        <c:axId val="26751701"/>
      </c:scatterChart>
      <c:valAx>
        <c:axId val="17885492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Мощность передатчика, кВт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6751701"/>
        <c:crosses val="autoZero"/>
        <c:crossBetween val="midCat"/>
        <c:dispUnits/>
        <c:majorUnit val="500"/>
        <c:minorUnit val="100"/>
      </c:valAx>
      <c:valAx>
        <c:axId val="26751701"/>
        <c:scaling>
          <c:orientation val="minMax"/>
          <c:max val="4000"/>
          <c:min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Пропускная способность, бит/с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7885492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Пропускная способность неэкранированных витых пар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'Неэкран.витая пара'!$A$5:$A$48</c:f>
              <c:numCache>
                <c:ptCount val="44"/>
                <c:pt idx="0">
                  <c:v>50</c:v>
                </c:pt>
                <c:pt idx="1">
                  <c:v>450</c:v>
                </c:pt>
                <c:pt idx="2">
                  <c:v>850</c:v>
                </c:pt>
                <c:pt idx="3">
                  <c:v>1250</c:v>
                </c:pt>
                <c:pt idx="4">
                  <c:v>1650</c:v>
                </c:pt>
                <c:pt idx="5">
                  <c:v>2050</c:v>
                </c:pt>
                <c:pt idx="6">
                  <c:v>2450</c:v>
                </c:pt>
                <c:pt idx="7">
                  <c:v>2850</c:v>
                </c:pt>
                <c:pt idx="8">
                  <c:v>3250</c:v>
                </c:pt>
                <c:pt idx="9">
                  <c:v>3650</c:v>
                </c:pt>
                <c:pt idx="10">
                  <c:v>4050</c:v>
                </c:pt>
                <c:pt idx="11">
                  <c:v>4450</c:v>
                </c:pt>
                <c:pt idx="12">
                  <c:v>4850</c:v>
                </c:pt>
                <c:pt idx="13">
                  <c:v>5250</c:v>
                </c:pt>
                <c:pt idx="14">
                  <c:v>5650</c:v>
                </c:pt>
                <c:pt idx="15">
                  <c:v>6050</c:v>
                </c:pt>
                <c:pt idx="16">
                  <c:v>6450</c:v>
                </c:pt>
                <c:pt idx="17">
                  <c:v>6850</c:v>
                </c:pt>
                <c:pt idx="18">
                  <c:v>7250</c:v>
                </c:pt>
                <c:pt idx="19">
                  <c:v>7650</c:v>
                </c:pt>
                <c:pt idx="20">
                  <c:v>8050</c:v>
                </c:pt>
                <c:pt idx="21">
                  <c:v>8450</c:v>
                </c:pt>
                <c:pt idx="22">
                  <c:v>8850</c:v>
                </c:pt>
                <c:pt idx="23">
                  <c:v>9250</c:v>
                </c:pt>
                <c:pt idx="24">
                  <c:v>9650</c:v>
                </c:pt>
                <c:pt idx="25">
                  <c:v>10050</c:v>
                </c:pt>
                <c:pt idx="26">
                  <c:v>10450</c:v>
                </c:pt>
                <c:pt idx="27">
                  <c:v>10850</c:v>
                </c:pt>
                <c:pt idx="28">
                  <c:v>11250</c:v>
                </c:pt>
                <c:pt idx="29">
                  <c:v>11650</c:v>
                </c:pt>
                <c:pt idx="30">
                  <c:v>12050</c:v>
                </c:pt>
                <c:pt idx="31">
                  <c:v>12450</c:v>
                </c:pt>
                <c:pt idx="32">
                  <c:v>12850</c:v>
                </c:pt>
                <c:pt idx="33">
                  <c:v>13250</c:v>
                </c:pt>
                <c:pt idx="34">
                  <c:v>13650</c:v>
                </c:pt>
                <c:pt idx="35">
                  <c:v>14050</c:v>
                </c:pt>
                <c:pt idx="36">
                  <c:v>14450</c:v>
                </c:pt>
                <c:pt idx="37">
                  <c:v>14850</c:v>
                </c:pt>
                <c:pt idx="38">
                  <c:v>15250</c:v>
                </c:pt>
                <c:pt idx="39">
                  <c:v>15650</c:v>
                </c:pt>
                <c:pt idx="40">
                  <c:v>16050</c:v>
                </c:pt>
                <c:pt idx="41">
                  <c:v>16450</c:v>
                </c:pt>
                <c:pt idx="42">
                  <c:v>16850</c:v>
                </c:pt>
                <c:pt idx="43">
                  <c:v>17250</c:v>
                </c:pt>
              </c:numCache>
            </c:numRef>
          </c:xVal>
          <c:yVal>
            <c:numRef>
              <c:f>'Неэкран.витая пара'!$E$5:$E$48</c:f>
              <c:numCache>
                <c:ptCount val="44"/>
                <c:pt idx="0">
                  <c:v>332.19280948873626</c:v>
                </c:pt>
                <c:pt idx="1">
                  <c:v>2989.7352853986263</c:v>
                </c:pt>
                <c:pt idx="2">
                  <c:v>5647.277761308516</c:v>
                </c:pt>
                <c:pt idx="3">
                  <c:v>8304.820237218406</c:v>
                </c:pt>
                <c:pt idx="4">
                  <c:v>10962.362713128297</c:v>
                </c:pt>
                <c:pt idx="5">
                  <c:v>13619.905189038187</c:v>
                </c:pt>
                <c:pt idx="6">
                  <c:v>16277.447664948077</c:v>
                </c:pt>
                <c:pt idx="7">
                  <c:v>18934.990140857968</c:v>
                </c:pt>
                <c:pt idx="8">
                  <c:v>21592.532616767858</c:v>
                </c:pt>
                <c:pt idx="9">
                  <c:v>24250.075092677747</c:v>
                </c:pt>
                <c:pt idx="10">
                  <c:v>26907.617568587637</c:v>
                </c:pt>
                <c:pt idx="11">
                  <c:v>29565.160044497527</c:v>
                </c:pt>
                <c:pt idx="12">
                  <c:v>32222.702520407416</c:v>
                </c:pt>
                <c:pt idx="13">
                  <c:v>34880.244996317306</c:v>
                </c:pt>
                <c:pt idx="14">
                  <c:v>37537.787472227195</c:v>
                </c:pt>
                <c:pt idx="15">
                  <c:v>40195.329948137085</c:v>
                </c:pt>
                <c:pt idx="16">
                  <c:v>42852.872424046975</c:v>
                </c:pt>
                <c:pt idx="17">
                  <c:v>45510.41489995687</c:v>
                </c:pt>
                <c:pt idx="18">
                  <c:v>48167.95737586676</c:v>
                </c:pt>
                <c:pt idx="19">
                  <c:v>50825.49985177665</c:v>
                </c:pt>
                <c:pt idx="20">
                  <c:v>53483.04232768654</c:v>
                </c:pt>
                <c:pt idx="21">
                  <c:v>56140.58480359643</c:v>
                </c:pt>
                <c:pt idx="22">
                  <c:v>58798.12727950632</c:v>
                </c:pt>
                <c:pt idx="23">
                  <c:v>61455.66975541621</c:v>
                </c:pt>
                <c:pt idx="24">
                  <c:v>64113.2122313261</c:v>
                </c:pt>
                <c:pt idx="25">
                  <c:v>66770.75470723599</c:v>
                </c:pt>
                <c:pt idx="26">
                  <c:v>69428.29718314589</c:v>
                </c:pt>
                <c:pt idx="27">
                  <c:v>72085.83965905577</c:v>
                </c:pt>
                <c:pt idx="28">
                  <c:v>74743.38213496566</c:v>
                </c:pt>
                <c:pt idx="29">
                  <c:v>77400.92461087555</c:v>
                </c:pt>
                <c:pt idx="30">
                  <c:v>80058.46708678544</c:v>
                </c:pt>
                <c:pt idx="31">
                  <c:v>82716.00956269533</c:v>
                </c:pt>
                <c:pt idx="32">
                  <c:v>85373.55203860522</c:v>
                </c:pt>
                <c:pt idx="33">
                  <c:v>88031.0945145151</c:v>
                </c:pt>
                <c:pt idx="34">
                  <c:v>90688.636990425</c:v>
                </c:pt>
                <c:pt idx="35">
                  <c:v>93346.17946633488</c:v>
                </c:pt>
                <c:pt idx="36">
                  <c:v>96003.72194224478</c:v>
                </c:pt>
                <c:pt idx="37">
                  <c:v>98661.26441815466</c:v>
                </c:pt>
                <c:pt idx="38">
                  <c:v>101318.80689406456</c:v>
                </c:pt>
                <c:pt idx="39">
                  <c:v>103976.34936997444</c:v>
                </c:pt>
                <c:pt idx="40">
                  <c:v>106633.89184588434</c:v>
                </c:pt>
                <c:pt idx="41">
                  <c:v>109291.43432179424</c:v>
                </c:pt>
                <c:pt idx="42">
                  <c:v>111948.97679770412</c:v>
                </c:pt>
                <c:pt idx="43">
                  <c:v>114606.51927361402</c:v>
                </c:pt>
              </c:numCache>
            </c:numRef>
          </c:yVal>
          <c:smooth val="1"/>
        </c:ser>
        <c:axId val="35851230"/>
        <c:axId val="54225615"/>
      </c:scatterChart>
      <c:valAx>
        <c:axId val="3585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225615"/>
        <c:crosses val="autoZero"/>
        <c:crossBetween val="midCat"/>
        <c:dispUnits/>
      </c:valAx>
      <c:valAx>
        <c:axId val="54225615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Пропускная способность, кбит/с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851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"/>
          <c:w val="0.96375"/>
          <c:h val="0.767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Коаксиал!$B$7:$I$7</c:f>
              <c:numCache>
                <c:ptCount val="8"/>
                <c:pt idx="0">
                  <c:v>0.1</c:v>
                </c:pt>
                <c:pt idx="1">
                  <c:v>87500</c:v>
                </c:pt>
                <c:pt idx="2">
                  <c:v>135026</c:v>
                </c:pt>
                <c:pt idx="3">
                  <c:v>201029</c:v>
                </c:pt>
                <c:pt idx="4">
                  <c:v>398056</c:v>
                </c:pt>
                <c:pt idx="5">
                  <c:v>555412</c:v>
                </c:pt>
                <c:pt idx="6">
                  <c:v>687012</c:v>
                </c:pt>
                <c:pt idx="7">
                  <c:v>700000</c:v>
                </c:pt>
              </c:numCache>
            </c:numRef>
          </c:xVal>
          <c:yVal>
            <c:numRef>
              <c:f>Коаксиал!$B$8:$I$8</c:f>
              <c:numCache>
                <c:ptCount val="8"/>
                <c:pt idx="0">
                  <c:v>1.442622910945383E-05</c:v>
                </c:pt>
                <c:pt idx="1">
                  <c:v>12.6229504707721</c:v>
                </c:pt>
                <c:pt idx="2">
                  <c:v>19.479160117331126</c:v>
                </c:pt>
                <c:pt idx="3">
                  <c:v>29.000904116443937</c:v>
                </c:pt>
                <c:pt idx="4">
                  <c:v>57.424470543927534</c:v>
                </c:pt>
                <c:pt idx="5">
                  <c:v>80.1250076213997</c:v>
                </c:pt>
                <c:pt idx="6">
                  <c:v>99.10992512944094</c:v>
                </c:pt>
                <c:pt idx="7">
                  <c:v>100.9836037661768</c:v>
                </c:pt>
              </c:numCache>
            </c:numRef>
          </c:yVal>
          <c:smooth val="0"/>
        </c:ser>
        <c:axId val="18268488"/>
        <c:axId val="30198665"/>
      </c:scatterChart>
      <c:valAx>
        <c:axId val="18268488"/>
        <c:scaling>
          <c:orientation val="minMax"/>
          <c:max val="8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198665"/>
        <c:crosses val="autoZero"/>
        <c:crossBetween val="midCat"/>
        <c:dispUnits/>
        <c:majorUnit val="100000"/>
        <c:minorUnit val="50000"/>
      </c:valAx>
      <c:valAx>
        <c:axId val="3019866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268488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"/>
          <c:w val="0.96375"/>
          <c:h val="0.767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'Витая пара'!$B$23:$I$23</c:f>
              <c:numCache>
                <c:ptCount val="8"/>
                <c:pt idx="0">
                  <c:v>100</c:v>
                </c:pt>
                <c:pt idx="1">
                  <c:v>212.5</c:v>
                </c:pt>
                <c:pt idx="2">
                  <c:v>320</c:v>
                </c:pt>
                <c:pt idx="3">
                  <c:v>375</c:v>
                </c:pt>
                <c:pt idx="4">
                  <c:v>421</c:v>
                </c:pt>
                <c:pt idx="5">
                  <c:v>624</c:v>
                </c:pt>
                <c:pt idx="6">
                  <c:v>867</c:v>
                </c:pt>
                <c:pt idx="7">
                  <c:v>1000</c:v>
                </c:pt>
              </c:numCache>
            </c:numRef>
          </c:xVal>
          <c:yVal>
            <c:numRef>
              <c:f>'Витая пара'!$B$24:$I$24</c:f>
              <c:numCache>
                <c:ptCount val="8"/>
                <c:pt idx="0">
                  <c:v>0.01442622910945383</c:v>
                </c:pt>
                <c:pt idx="1">
                  <c:v>0.030655736857589388</c:v>
                </c:pt>
                <c:pt idx="2">
                  <c:v>0.04616393315025225</c:v>
                </c:pt>
                <c:pt idx="3">
                  <c:v>0.05409835916045186</c:v>
                </c:pt>
                <c:pt idx="4">
                  <c:v>0.06073442455080062</c:v>
                </c:pt>
                <c:pt idx="5">
                  <c:v>0.09001966964299189</c:v>
                </c:pt>
                <c:pt idx="6">
                  <c:v>0.1250754063789647</c:v>
                </c:pt>
                <c:pt idx="7">
                  <c:v>0.14426229109453828</c:v>
                </c:pt>
              </c:numCache>
            </c:numRef>
          </c:yVal>
          <c:smooth val="0"/>
        </c:ser>
        <c:axId val="3352530"/>
        <c:axId val="30172771"/>
      </c:scatterChart>
      <c:valAx>
        <c:axId val="3352530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172771"/>
        <c:crosses val="autoZero"/>
        <c:crossBetween val="midCat"/>
        <c:dispUnits/>
        <c:majorUnit val="100"/>
        <c:minorUnit val="50"/>
      </c:valAx>
      <c:valAx>
        <c:axId val="30172771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52530"/>
        <c:crosses val="autoZero"/>
        <c:crossBetween val="midCat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25"/>
          <c:w val="0.96375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'Витая пара'!$B$31:$I$31</c:f>
              <c:numCache>
                <c:ptCount val="8"/>
                <c:pt idx="0">
                  <c:v>1000</c:v>
                </c:pt>
                <c:pt idx="1">
                  <c:v>2875</c:v>
                </c:pt>
                <c:pt idx="2">
                  <c:v>4961</c:v>
                </c:pt>
                <c:pt idx="3">
                  <c:v>7593</c:v>
                </c:pt>
                <c:pt idx="4">
                  <c:v>9857</c:v>
                </c:pt>
                <c:pt idx="5">
                  <c:v>11324</c:v>
                </c:pt>
                <c:pt idx="6">
                  <c:v>13259</c:v>
                </c:pt>
                <c:pt idx="7">
                  <c:v>16000</c:v>
                </c:pt>
              </c:numCache>
            </c:numRef>
          </c:xVal>
          <c:yVal>
            <c:numRef>
              <c:f>'Витая пара'!$B$32:$I$32</c:f>
              <c:numCache>
                <c:ptCount val="8"/>
                <c:pt idx="0">
                  <c:v>0.14426229109453828</c:v>
                </c:pt>
                <c:pt idx="1">
                  <c:v>0.4147540868967976</c:v>
                </c:pt>
                <c:pt idx="2">
                  <c:v>0.7156852261200045</c:v>
                </c:pt>
                <c:pt idx="3">
                  <c:v>1.0953835762808293</c:v>
                </c:pt>
                <c:pt idx="4">
                  <c:v>1.421993403318864</c:v>
                </c:pt>
                <c:pt idx="5">
                  <c:v>1.6336261843545516</c:v>
                </c:pt>
                <c:pt idx="6">
                  <c:v>1.9127737176224833</c:v>
                </c:pt>
                <c:pt idx="7">
                  <c:v>2.3081966575126125</c:v>
                </c:pt>
              </c:numCache>
            </c:numRef>
          </c:yVal>
          <c:smooth val="0"/>
        </c:ser>
        <c:axId val="3119484"/>
        <c:axId val="28075357"/>
      </c:scatterChart>
      <c:valAx>
        <c:axId val="3119484"/>
        <c:scaling>
          <c:orientation val="minMax"/>
          <c:max val="16500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075357"/>
        <c:crosses val="autoZero"/>
        <c:crossBetween val="midCat"/>
        <c:dispUnits/>
        <c:majorUnit val="1000"/>
        <c:minorUnit val="500"/>
      </c:valAx>
      <c:valAx>
        <c:axId val="2807535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19484"/>
        <c:crosses val="autoZero"/>
        <c:crossBetween val="midCat"/>
        <c:dispUnits/>
        <c:majorUnit val="0.5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25"/>
          <c:w val="0.96375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'Витая пара'!$B$39:$I$39</c:f>
              <c:numCache>
                <c:ptCount val="8"/>
                <c:pt idx="0">
                  <c:v>16000</c:v>
                </c:pt>
                <c:pt idx="1">
                  <c:v>16587</c:v>
                </c:pt>
                <c:pt idx="2">
                  <c:v>17352</c:v>
                </c:pt>
                <c:pt idx="3">
                  <c:v>17984</c:v>
                </c:pt>
                <c:pt idx="4">
                  <c:v>18651</c:v>
                </c:pt>
                <c:pt idx="5">
                  <c:v>18980</c:v>
                </c:pt>
                <c:pt idx="6">
                  <c:v>19263</c:v>
                </c:pt>
                <c:pt idx="7">
                  <c:v>20000</c:v>
                </c:pt>
              </c:numCache>
            </c:numRef>
          </c:xVal>
          <c:yVal>
            <c:numRef>
              <c:f>'Витая пара'!$B$40:$I$40</c:f>
              <c:numCache>
                <c:ptCount val="8"/>
                <c:pt idx="0">
                  <c:v>2.3081966575126125</c:v>
                </c:pt>
                <c:pt idx="1">
                  <c:v>2.3928786223851066</c:v>
                </c:pt>
                <c:pt idx="2">
                  <c:v>2.5032392750724286</c:v>
                </c:pt>
                <c:pt idx="3">
                  <c:v>2.5944130430441765</c:v>
                </c:pt>
                <c:pt idx="4">
                  <c:v>2.6906359912042337</c:v>
                </c:pt>
                <c:pt idx="5">
                  <c:v>2.738098284974337</c:v>
                </c:pt>
                <c:pt idx="6">
                  <c:v>2.778924513354091</c:v>
                </c:pt>
                <c:pt idx="7">
                  <c:v>2.885245821890766</c:v>
                </c:pt>
              </c:numCache>
            </c:numRef>
          </c:yVal>
          <c:smooth val="0"/>
        </c:ser>
        <c:axId val="51351622"/>
        <c:axId val="59511415"/>
      </c:scatterChart>
      <c:valAx>
        <c:axId val="51351622"/>
        <c:scaling>
          <c:orientation val="minMax"/>
          <c:max val="20500"/>
          <c:min val="15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511415"/>
        <c:crosses val="autoZero"/>
        <c:crossBetween val="midCat"/>
        <c:dispUnits/>
        <c:majorUnit val="1000"/>
        <c:minorUnit val="500"/>
      </c:valAx>
      <c:valAx>
        <c:axId val="59511415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351622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25"/>
          <c:w val="0.96375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'Витая пара'!$B$47:$I$47</c:f>
              <c:numCache>
                <c:ptCount val="8"/>
                <c:pt idx="0">
                  <c:v>20000</c:v>
                </c:pt>
                <c:pt idx="1">
                  <c:v>30156</c:v>
                </c:pt>
                <c:pt idx="2">
                  <c:v>43598</c:v>
                </c:pt>
                <c:pt idx="3">
                  <c:v>50267</c:v>
                </c:pt>
                <c:pt idx="4">
                  <c:v>61524</c:v>
                </c:pt>
                <c:pt idx="5">
                  <c:v>75893</c:v>
                </c:pt>
                <c:pt idx="6">
                  <c:v>91029</c:v>
                </c:pt>
                <c:pt idx="7">
                  <c:v>100000</c:v>
                </c:pt>
              </c:numCache>
            </c:numRef>
          </c:xVal>
          <c:yVal>
            <c:numRef>
              <c:f>'Витая пара'!$B$48:$I$48</c:f>
              <c:numCache>
                <c:ptCount val="8"/>
                <c:pt idx="0">
                  <c:v>2.885245821890766</c:v>
                </c:pt>
                <c:pt idx="1">
                  <c:v>4.350373650246897</c:v>
                </c:pt>
                <c:pt idx="2">
                  <c:v>6.28954736713968</c:v>
                </c:pt>
                <c:pt idx="3">
                  <c:v>7.251632586449157</c:v>
                </c:pt>
                <c:pt idx="4">
                  <c:v>8.875593197300374</c:v>
                </c:pt>
                <c:pt idx="5">
                  <c:v>10.948498058037794</c:v>
                </c:pt>
                <c:pt idx="6">
                  <c:v>13.132052096044726</c:v>
                </c:pt>
                <c:pt idx="7">
                  <c:v>14.42622910945383</c:v>
                </c:pt>
              </c:numCache>
            </c:numRef>
          </c:yVal>
          <c:smooth val="0"/>
        </c:ser>
        <c:axId val="65840688"/>
        <c:axId val="55695281"/>
      </c:scatterChart>
      <c:valAx>
        <c:axId val="65840688"/>
        <c:scaling>
          <c:orientation val="minMax"/>
          <c:max val="100500"/>
          <c:min val="19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695281"/>
        <c:crosses val="autoZero"/>
        <c:crossBetween val="midCat"/>
        <c:dispUnits/>
        <c:majorUnit val="10000"/>
        <c:minorUnit val="5000"/>
      </c:valAx>
      <c:valAx>
        <c:axId val="55695281"/>
        <c:scaling>
          <c:orientation val="minMax"/>
          <c:max val="15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840688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(0,03 кВт)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"/>
          <c:w val="0.96375"/>
          <c:h val="0.767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'Витая пара'!$B$55:$I$55</c:f>
              <c:numCache>
                <c:ptCount val="8"/>
                <c:pt idx="0">
                  <c:v>10000</c:v>
                </c:pt>
                <c:pt idx="1">
                  <c:v>40256</c:v>
                </c:pt>
                <c:pt idx="2">
                  <c:v>89653</c:v>
                </c:pt>
                <c:pt idx="3">
                  <c:v>126012</c:v>
                </c:pt>
                <c:pt idx="4">
                  <c:v>150371</c:v>
                </c:pt>
                <c:pt idx="5">
                  <c:v>186957</c:v>
                </c:pt>
                <c:pt idx="6">
                  <c:v>210321</c:v>
                </c:pt>
                <c:pt idx="7">
                  <c:v>250000</c:v>
                </c:pt>
              </c:numCache>
            </c:numRef>
          </c:xVal>
          <c:yVal>
            <c:numRef>
              <c:f>'Витая пара'!$B$56:$I$56</c:f>
              <c:numCache>
                <c:ptCount val="8"/>
                <c:pt idx="0">
                  <c:v>426.4433740849372</c:v>
                </c:pt>
                <c:pt idx="1">
                  <c:v>1716.6904467163233</c:v>
                </c:pt>
                <c:pt idx="2">
                  <c:v>3823.192781683688</c:v>
                </c:pt>
                <c:pt idx="3">
                  <c:v>5373.698245519111</c:v>
                </c:pt>
                <c:pt idx="4">
                  <c:v>6412.471660452609</c:v>
                </c:pt>
                <c:pt idx="5">
                  <c:v>7972.657388879761</c:v>
                </c:pt>
                <c:pt idx="6">
                  <c:v>8968.999688091808</c:v>
                </c:pt>
                <c:pt idx="7">
                  <c:v>10661.084352123431</c:v>
                </c:pt>
              </c:numCache>
            </c:numRef>
          </c:yVal>
          <c:smooth val="0"/>
        </c:ser>
        <c:axId val="31495482"/>
        <c:axId val="15023883"/>
      </c:scatterChart>
      <c:valAx>
        <c:axId val="31495482"/>
        <c:scaling>
          <c:orientation val="minMax"/>
          <c:max val="26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023883"/>
        <c:crosses val="autoZero"/>
        <c:crossBetween val="midCat"/>
        <c:dispUnits/>
      </c:valAx>
      <c:valAx>
        <c:axId val="15023883"/>
        <c:scaling>
          <c:orientation val="minMax"/>
          <c:max val="11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495482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Зависимость пропускной способности от ширины канала при мощности передатчика (0,01 мВт)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425"/>
          <c:w val="0.96375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'Витая пара'!$B$63:$I$63</c:f>
              <c:numCache>
                <c:ptCount val="8"/>
                <c:pt idx="0">
                  <c:v>250000</c:v>
                </c:pt>
                <c:pt idx="1">
                  <c:v>293750</c:v>
                </c:pt>
                <c:pt idx="2">
                  <c:v>357691</c:v>
                </c:pt>
                <c:pt idx="3">
                  <c:v>421063</c:v>
                </c:pt>
                <c:pt idx="4">
                  <c:v>486956</c:v>
                </c:pt>
                <c:pt idx="5">
                  <c:v>529145</c:v>
                </c:pt>
                <c:pt idx="6">
                  <c:v>571631</c:v>
                </c:pt>
                <c:pt idx="7">
                  <c:v>600000</c:v>
                </c:pt>
              </c:numCache>
            </c:numRef>
          </c:xVal>
          <c:yVal>
            <c:numRef>
              <c:f>'Витая пара'!$B$56:$I$56</c:f>
              <c:numCache>
                <c:ptCount val="8"/>
                <c:pt idx="0">
                  <c:v>426.4433740849372</c:v>
                </c:pt>
                <c:pt idx="1">
                  <c:v>1716.6904467163233</c:v>
                </c:pt>
                <c:pt idx="2">
                  <c:v>3823.192781683688</c:v>
                </c:pt>
                <c:pt idx="3">
                  <c:v>5373.698245519111</c:v>
                </c:pt>
                <c:pt idx="4">
                  <c:v>6412.471660452609</c:v>
                </c:pt>
                <c:pt idx="5">
                  <c:v>7972.657388879761</c:v>
                </c:pt>
                <c:pt idx="6">
                  <c:v>8968.999688091808</c:v>
                </c:pt>
                <c:pt idx="7">
                  <c:v>10661.084352123431</c:v>
                </c:pt>
              </c:numCache>
            </c:numRef>
          </c:yVal>
          <c:smooth val="0"/>
        </c:ser>
        <c:axId val="997220"/>
        <c:axId val="8974981"/>
      </c:scatterChart>
      <c:valAx>
        <c:axId val="997220"/>
        <c:scaling>
          <c:orientation val="minMax"/>
          <c:max val="650000"/>
          <c:min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Ширина канала, кГц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974981"/>
        <c:crosses val="autoZero"/>
        <c:crossBetween val="midCat"/>
        <c:dispUnits/>
        <c:majorUnit val="50000"/>
        <c:minorUnit val="10000"/>
      </c:valAx>
      <c:valAx>
        <c:axId val="897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Пропускная способность, кбит/с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97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75"/>
  </sheetViews>
  <pageMargins left="0.3937007874015748" right="0.3937007874015748" top="0.3937007874015748" bottom="0.3937007874015748" header="0.31496062992125984" footer="0.31496062992125984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 zoomScale="157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 zoomScale="157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 zoomScale="157"/>
  </sheetViews>
  <pageMargins left="0.75" right="0.75" top="1" bottom="1" header="0.5" footer="0.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 zoomScale="157"/>
  </sheetViews>
  <pageMargins left="0.75" right="0.75" top="1" bottom="1" header="0.5" footer="0.5"/>
  <pageSetup horizontalDpi="300" verticalDpi="3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29425"/>
    <xdr:graphicFrame>
      <xdr:nvGraphicFramePr>
        <xdr:cNvPr id="1" name="Chart 1"/>
        <xdr:cNvGraphicFramePr/>
      </xdr:nvGraphicFramePr>
      <xdr:xfrm>
        <a:off x="0" y="0"/>
        <a:ext cx="99631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7.00390625" style="0" customWidth="1"/>
  </cols>
  <sheetData>
    <row r="1" ht="47.25">
      <c r="A1" s="4" t="s">
        <v>78</v>
      </c>
    </row>
    <row r="2" ht="47.25">
      <c r="A2" s="3" t="s">
        <v>14</v>
      </c>
    </row>
    <row r="3" ht="63">
      <c r="A3" s="8" t="s">
        <v>15</v>
      </c>
    </row>
    <row r="4" ht="15.75">
      <c r="A4" s="8"/>
    </row>
    <row r="5" ht="126">
      <c r="A5" s="8" t="s">
        <v>43</v>
      </c>
    </row>
    <row r="6" ht="94.5">
      <c r="A6" s="8" t="s">
        <v>81</v>
      </c>
    </row>
    <row r="7" ht="31.5">
      <c r="A7" s="8" t="s">
        <v>5</v>
      </c>
    </row>
    <row r="8" ht="15.75">
      <c r="A8" s="53"/>
    </row>
    <row r="9" ht="15.75">
      <c r="A9" s="53"/>
    </row>
    <row r="10" ht="15.75">
      <c r="A10" s="53"/>
    </row>
    <row r="12" ht="15.75">
      <c r="A12" s="1"/>
    </row>
    <row r="13" ht="15.75">
      <c r="A13" s="80"/>
    </row>
    <row r="14" ht="15.75">
      <c r="A14" s="80"/>
    </row>
    <row r="15" ht="15.75">
      <c r="A15" s="8"/>
    </row>
    <row r="16" ht="15.75">
      <c r="A16" s="8"/>
    </row>
    <row r="17" ht="15.75">
      <c r="A17" s="76"/>
    </row>
    <row r="18" ht="15.75">
      <c r="A18" s="76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8" sqref="A8"/>
    </sheetView>
  </sheetViews>
  <sheetFormatPr defaultColWidth="9.140625" defaultRowHeight="12.75"/>
  <cols>
    <col min="1" max="1" width="97.421875" style="0" customWidth="1"/>
    <col min="2" max="2" width="12.421875" style="0" customWidth="1"/>
  </cols>
  <sheetData>
    <row r="1" spans="1:5" ht="31.5" customHeight="1">
      <c r="A1" s="8" t="s">
        <v>6</v>
      </c>
      <c r="B1" s="1"/>
      <c r="C1" s="1"/>
      <c r="D1" s="1"/>
      <c r="E1" s="1"/>
    </row>
    <row r="2" spans="1:5" ht="38.25" customHeight="1">
      <c r="A2" s="9" t="s">
        <v>7</v>
      </c>
      <c r="B2" s="2"/>
      <c r="C2" s="1"/>
      <c r="D2" s="1"/>
      <c r="E2" s="1"/>
    </row>
    <row r="3" spans="1:5" ht="15.75">
      <c r="A3" s="1" t="s">
        <v>8</v>
      </c>
      <c r="B3" s="1"/>
      <c r="C3" s="1"/>
      <c r="D3" s="1"/>
      <c r="E3" s="1"/>
    </row>
    <row r="4" spans="1:5" ht="15.75">
      <c r="A4" s="1" t="s">
        <v>9</v>
      </c>
      <c r="B4" s="1"/>
      <c r="C4" s="1"/>
      <c r="D4" s="1"/>
      <c r="E4" s="1"/>
    </row>
    <row r="5" spans="1:5" ht="15.75">
      <c r="A5" s="1" t="s">
        <v>10</v>
      </c>
      <c r="B5" s="1"/>
      <c r="C5" s="1"/>
      <c r="D5" s="1"/>
      <c r="E5" s="1"/>
    </row>
    <row r="6" spans="1:5" ht="15.75">
      <c r="A6" s="1" t="s">
        <v>11</v>
      </c>
      <c r="B6" s="1"/>
      <c r="C6" s="1"/>
      <c r="D6" s="1"/>
      <c r="E6" s="1"/>
    </row>
    <row r="7" spans="1:5" ht="15.75">
      <c r="A7" s="1"/>
      <c r="B7" s="1"/>
      <c r="C7" s="1"/>
      <c r="D7" s="1"/>
      <c r="E7" s="1"/>
    </row>
    <row r="8" spans="1:5" ht="15.75">
      <c r="A8" s="83"/>
      <c r="B8" s="1"/>
      <c r="C8" s="1"/>
      <c r="D8" s="1"/>
      <c r="E8" s="1"/>
    </row>
    <row r="9" spans="1:5" ht="15.75">
      <c r="A9" s="1"/>
      <c r="B9" s="1"/>
      <c r="C9" s="1"/>
      <c r="D9" s="1"/>
      <c r="E9" s="1"/>
    </row>
    <row r="10" spans="1:5" ht="15.75">
      <c r="A10" s="1"/>
      <c r="B10" s="1"/>
      <c r="C10" s="1"/>
      <c r="D10" s="1"/>
      <c r="E10" s="1"/>
    </row>
    <row r="11" spans="1:5" ht="15.75">
      <c r="A11" s="1"/>
      <c r="B11" s="1"/>
      <c r="C11" s="1"/>
      <c r="D11" s="1"/>
      <c r="E11" s="1"/>
    </row>
    <row r="12" spans="1:5" ht="15.75">
      <c r="A12" s="1"/>
      <c r="B12" s="1"/>
      <c r="C12" s="1"/>
      <c r="D12" s="1"/>
      <c r="E12" s="1"/>
    </row>
    <row r="13" spans="1:5" ht="15.75">
      <c r="A13" s="1"/>
      <c r="B13" s="1"/>
      <c r="C13" s="1"/>
      <c r="D13" s="1"/>
      <c r="E13" s="1"/>
    </row>
    <row r="14" spans="1:5" ht="15.75">
      <c r="A14" s="1"/>
      <c r="B14" s="1"/>
      <c r="C14" s="1"/>
      <c r="D14" s="1"/>
      <c r="E14" s="1"/>
    </row>
    <row r="15" spans="1:5" ht="15.75">
      <c r="A15" s="1"/>
      <c r="B15" s="1"/>
      <c r="C15" s="1"/>
      <c r="D15" s="1"/>
      <c r="E15" s="1"/>
    </row>
    <row r="16" spans="1:5" ht="15.75">
      <c r="A16" s="1"/>
      <c r="B16" s="1"/>
      <c r="C16" s="1"/>
      <c r="D16" s="1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ht="15.75">
      <c r="A21" s="1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35"/>
  <sheetViews>
    <sheetView workbookViewId="0" topLeftCell="A1">
      <selection activeCell="C2" sqref="C2:C35"/>
    </sheetView>
  </sheetViews>
  <sheetFormatPr defaultColWidth="9.140625" defaultRowHeight="12.75"/>
  <cols>
    <col min="1" max="1" width="12.140625" style="0" customWidth="1"/>
    <col min="2" max="2" width="15.28125" style="0" customWidth="1"/>
    <col min="3" max="3" width="14.28125" style="0" customWidth="1"/>
    <col min="4" max="4" width="12.7109375" style="0" customWidth="1"/>
    <col min="5" max="5" width="17.00390625" style="0" customWidth="1"/>
  </cols>
  <sheetData>
    <row r="1" spans="1:5" ht="36.75" customHeight="1">
      <c r="A1" s="7" t="s">
        <v>3</v>
      </c>
      <c r="B1" s="7" t="s">
        <v>0</v>
      </c>
      <c r="C1" s="7" t="s">
        <v>1</v>
      </c>
      <c r="D1" s="7" t="s">
        <v>2</v>
      </c>
      <c r="E1" s="7" t="s">
        <v>4</v>
      </c>
    </row>
    <row r="2" spans="1:5" ht="15.75">
      <c r="A2" s="5">
        <v>20</v>
      </c>
      <c r="B2" s="84" t="s">
        <v>79</v>
      </c>
      <c r="C2" s="84" t="s">
        <v>80</v>
      </c>
      <c r="D2" s="84">
        <v>100</v>
      </c>
      <c r="E2" s="6">
        <f>A2*LOG($D$2,2)</f>
        <v>132.8771237954945</v>
      </c>
    </row>
    <row r="3" spans="1:5" ht="15.75">
      <c r="A3" s="5">
        <v>80</v>
      </c>
      <c r="B3" s="85"/>
      <c r="C3" s="85"/>
      <c r="D3" s="85"/>
      <c r="E3" s="6">
        <f aca="true" t="shared" si="0" ref="E3:E35">A3*LOG($D$2,2)</f>
        <v>531.508495181978</v>
      </c>
    </row>
    <row r="4" spans="1:5" ht="15.75">
      <c r="A4" s="5">
        <v>140</v>
      </c>
      <c r="B4" s="85"/>
      <c r="C4" s="85"/>
      <c r="D4" s="85"/>
      <c r="E4" s="6">
        <f t="shared" si="0"/>
        <v>930.1398665684616</v>
      </c>
    </row>
    <row r="5" spans="1:5" ht="15.75">
      <c r="A5" s="5">
        <v>200</v>
      </c>
      <c r="B5" s="85"/>
      <c r="C5" s="85"/>
      <c r="D5" s="85"/>
      <c r="E5" s="6">
        <f t="shared" si="0"/>
        <v>1328.771237954945</v>
      </c>
    </row>
    <row r="6" spans="1:5" ht="15.75">
      <c r="A6" s="5">
        <v>260</v>
      </c>
      <c r="B6" s="85"/>
      <c r="C6" s="85"/>
      <c r="D6" s="85"/>
      <c r="E6" s="6">
        <f t="shared" si="0"/>
        <v>1727.4026093414286</v>
      </c>
    </row>
    <row r="7" spans="1:5" ht="15.75">
      <c r="A7" s="5">
        <v>320</v>
      </c>
      <c r="B7" s="85"/>
      <c r="C7" s="85"/>
      <c r="D7" s="85"/>
      <c r="E7" s="6">
        <f t="shared" si="0"/>
        <v>2126.033980727912</v>
      </c>
    </row>
    <row r="8" spans="1:5" ht="15.75">
      <c r="A8" s="5">
        <v>380</v>
      </c>
      <c r="B8" s="85"/>
      <c r="C8" s="85"/>
      <c r="D8" s="85"/>
      <c r="E8" s="6">
        <f t="shared" si="0"/>
        <v>2524.665352114396</v>
      </c>
    </row>
    <row r="9" spans="1:5" ht="15.75">
      <c r="A9" s="5">
        <v>440</v>
      </c>
      <c r="B9" s="85"/>
      <c r="C9" s="85"/>
      <c r="D9" s="85"/>
      <c r="E9" s="6">
        <f t="shared" si="0"/>
        <v>2923.296723500879</v>
      </c>
    </row>
    <row r="10" spans="1:5" ht="15.75">
      <c r="A10" s="5">
        <v>500</v>
      </c>
      <c r="B10" s="85"/>
      <c r="C10" s="85"/>
      <c r="D10" s="85"/>
      <c r="E10" s="6">
        <f t="shared" si="0"/>
        <v>3321.9280948873625</v>
      </c>
    </row>
    <row r="11" spans="1:5" ht="15.75">
      <c r="A11" s="5">
        <v>560</v>
      </c>
      <c r="B11" s="85"/>
      <c r="C11" s="85"/>
      <c r="D11" s="85"/>
      <c r="E11" s="6">
        <f t="shared" si="0"/>
        <v>3720.5594662738463</v>
      </c>
    </row>
    <row r="12" spans="1:5" ht="15.75">
      <c r="A12" s="5">
        <v>620</v>
      </c>
      <c r="B12" s="85"/>
      <c r="C12" s="85"/>
      <c r="D12" s="85"/>
      <c r="E12" s="6">
        <f t="shared" si="0"/>
        <v>4119.19083766033</v>
      </c>
    </row>
    <row r="13" spans="1:5" ht="15.75">
      <c r="A13" s="5">
        <v>680</v>
      </c>
      <c r="B13" s="85"/>
      <c r="C13" s="85"/>
      <c r="D13" s="85"/>
      <c r="E13" s="6">
        <f t="shared" si="0"/>
        <v>4517.822209046813</v>
      </c>
    </row>
    <row r="14" spans="1:5" ht="15.75">
      <c r="A14" s="5">
        <v>740</v>
      </c>
      <c r="B14" s="85"/>
      <c r="C14" s="85"/>
      <c r="D14" s="85"/>
      <c r="E14" s="6">
        <f t="shared" si="0"/>
        <v>4916.453580433296</v>
      </c>
    </row>
    <row r="15" spans="1:5" ht="15.75">
      <c r="A15" s="5">
        <v>800</v>
      </c>
      <c r="B15" s="85"/>
      <c r="C15" s="85"/>
      <c r="D15" s="85"/>
      <c r="E15" s="6">
        <f t="shared" si="0"/>
        <v>5315.08495181978</v>
      </c>
    </row>
    <row r="16" spans="1:5" ht="15.75">
      <c r="A16" s="5">
        <v>860</v>
      </c>
      <c r="B16" s="85"/>
      <c r="C16" s="85"/>
      <c r="D16" s="85"/>
      <c r="E16" s="6">
        <f t="shared" si="0"/>
        <v>5713.716323206264</v>
      </c>
    </row>
    <row r="17" spans="1:5" ht="15.75">
      <c r="A17" s="5">
        <v>920</v>
      </c>
      <c r="B17" s="85"/>
      <c r="C17" s="85"/>
      <c r="D17" s="85"/>
      <c r="E17" s="6">
        <f t="shared" si="0"/>
        <v>6112.347694592747</v>
      </c>
    </row>
    <row r="18" spans="1:5" ht="15.75">
      <c r="A18" s="5">
        <v>980</v>
      </c>
      <c r="B18" s="85"/>
      <c r="C18" s="85"/>
      <c r="D18" s="85"/>
      <c r="E18" s="6">
        <f t="shared" si="0"/>
        <v>6510.979065979231</v>
      </c>
    </row>
    <row r="19" spans="1:5" ht="15.75">
      <c r="A19" s="5">
        <v>1040</v>
      </c>
      <c r="B19" s="85"/>
      <c r="C19" s="85"/>
      <c r="D19" s="85"/>
      <c r="E19" s="6">
        <f t="shared" si="0"/>
        <v>6909.6104373657145</v>
      </c>
    </row>
    <row r="20" spans="1:5" ht="15.75">
      <c r="A20" s="5">
        <v>1100</v>
      </c>
      <c r="B20" s="85"/>
      <c r="C20" s="85"/>
      <c r="D20" s="85"/>
      <c r="E20" s="6">
        <f t="shared" si="0"/>
        <v>7308.241808752197</v>
      </c>
    </row>
    <row r="21" spans="1:5" ht="15.75">
      <c r="A21" s="5">
        <v>1160</v>
      </c>
      <c r="B21" s="85"/>
      <c r="C21" s="85"/>
      <c r="D21" s="85"/>
      <c r="E21" s="6">
        <f t="shared" si="0"/>
        <v>7706.873180138681</v>
      </c>
    </row>
    <row r="22" spans="1:5" ht="15.75">
      <c r="A22" s="5">
        <v>1220</v>
      </c>
      <c r="B22" s="85"/>
      <c r="C22" s="85"/>
      <c r="D22" s="85"/>
      <c r="E22" s="6">
        <f t="shared" si="0"/>
        <v>8105.504551525165</v>
      </c>
    </row>
    <row r="23" spans="1:5" ht="15.75">
      <c r="A23" s="5">
        <v>1280</v>
      </c>
      <c r="B23" s="85"/>
      <c r="C23" s="85"/>
      <c r="D23" s="85"/>
      <c r="E23" s="6">
        <f t="shared" si="0"/>
        <v>8504.135922911648</v>
      </c>
    </row>
    <row r="24" spans="1:5" ht="15.75">
      <c r="A24" s="5">
        <v>1340</v>
      </c>
      <c r="B24" s="85"/>
      <c r="C24" s="85"/>
      <c r="D24" s="85"/>
      <c r="E24" s="6">
        <f t="shared" si="0"/>
        <v>8902.767294298132</v>
      </c>
    </row>
    <row r="25" spans="1:5" ht="15.75">
      <c r="A25" s="5">
        <v>1400</v>
      </c>
      <c r="B25" s="85"/>
      <c r="C25" s="85"/>
      <c r="D25" s="85"/>
      <c r="E25" s="6">
        <f t="shared" si="0"/>
        <v>9301.398665684615</v>
      </c>
    </row>
    <row r="26" spans="1:5" ht="15.75">
      <c r="A26" s="5">
        <v>1460</v>
      </c>
      <c r="B26" s="85"/>
      <c r="C26" s="85"/>
      <c r="D26" s="85"/>
      <c r="E26" s="6">
        <f t="shared" si="0"/>
        <v>9700.0300370711</v>
      </c>
    </row>
    <row r="27" spans="1:5" ht="15.75">
      <c r="A27" s="5">
        <v>1520</v>
      </c>
      <c r="B27" s="85"/>
      <c r="C27" s="85"/>
      <c r="D27" s="85"/>
      <c r="E27" s="6">
        <f t="shared" si="0"/>
        <v>10098.661408457583</v>
      </c>
    </row>
    <row r="28" spans="1:5" ht="15.75">
      <c r="A28" s="5">
        <v>1580</v>
      </c>
      <c r="B28" s="85"/>
      <c r="C28" s="85"/>
      <c r="D28" s="85"/>
      <c r="E28" s="6">
        <f t="shared" si="0"/>
        <v>10497.292779844065</v>
      </c>
    </row>
    <row r="29" spans="1:5" ht="15.75">
      <c r="A29" s="5">
        <v>1640</v>
      </c>
      <c r="B29" s="85"/>
      <c r="C29" s="85"/>
      <c r="D29" s="85"/>
      <c r="E29" s="6">
        <f t="shared" si="0"/>
        <v>10895.924151230549</v>
      </c>
    </row>
    <row r="30" spans="1:5" ht="15.75">
      <c r="A30" s="5">
        <v>1700</v>
      </c>
      <c r="B30" s="85"/>
      <c r="C30" s="85"/>
      <c r="D30" s="85"/>
      <c r="E30" s="6">
        <f t="shared" si="0"/>
        <v>11294.555522617033</v>
      </c>
    </row>
    <row r="31" spans="1:5" ht="15.75">
      <c r="A31" s="5">
        <v>1760</v>
      </c>
      <c r="B31" s="85"/>
      <c r="C31" s="85"/>
      <c r="D31" s="85"/>
      <c r="E31" s="6">
        <f t="shared" si="0"/>
        <v>11693.186894003516</v>
      </c>
    </row>
    <row r="32" spans="1:5" ht="15.75">
      <c r="A32" s="5">
        <v>1820</v>
      </c>
      <c r="B32" s="85"/>
      <c r="C32" s="85"/>
      <c r="D32" s="85"/>
      <c r="E32" s="6">
        <f t="shared" si="0"/>
        <v>12091.81826539</v>
      </c>
    </row>
    <row r="33" spans="1:5" ht="15.75">
      <c r="A33" s="5">
        <v>1880</v>
      </c>
      <c r="B33" s="85"/>
      <c r="C33" s="85"/>
      <c r="D33" s="85"/>
      <c r="E33" s="6">
        <f t="shared" si="0"/>
        <v>12490.449636776484</v>
      </c>
    </row>
    <row r="34" spans="1:5" ht="15.75">
      <c r="A34" s="5">
        <v>1940</v>
      </c>
      <c r="B34" s="85"/>
      <c r="C34" s="85"/>
      <c r="D34" s="85"/>
      <c r="E34" s="6">
        <f t="shared" si="0"/>
        <v>12889.081008162966</v>
      </c>
    </row>
    <row r="35" spans="1:5" ht="15.75">
      <c r="A35" s="5">
        <v>2000</v>
      </c>
      <c r="B35" s="86"/>
      <c r="C35" s="86"/>
      <c r="D35" s="86"/>
      <c r="E35" s="6">
        <f t="shared" si="0"/>
        <v>13287.71237954945</v>
      </c>
    </row>
  </sheetData>
  <mergeCells count="3">
    <mergeCell ref="D2:D35"/>
    <mergeCell ref="C2:C35"/>
    <mergeCell ref="B2:B35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workbookViewId="0" topLeftCell="A10">
      <selection activeCell="G29" sqref="G29"/>
    </sheetView>
  </sheetViews>
  <sheetFormatPr defaultColWidth="9.140625" defaultRowHeight="12.75"/>
  <cols>
    <col min="1" max="1" width="9.7109375" style="0" customWidth="1"/>
    <col min="2" max="2" width="12.140625" style="0" customWidth="1"/>
    <col min="3" max="3" width="14.28125" style="0" customWidth="1"/>
    <col min="4" max="4" width="11.00390625" style="0" customWidth="1"/>
    <col min="5" max="5" width="18.00390625" style="0" customWidth="1"/>
  </cols>
  <sheetData>
    <row r="1" spans="1:8" ht="38.25" customHeight="1">
      <c r="A1" s="88" t="s">
        <v>13</v>
      </c>
      <c r="B1" s="88"/>
      <c r="C1" s="88"/>
      <c r="D1" s="88"/>
      <c r="E1" s="88"/>
      <c r="F1" s="88"/>
      <c r="G1" s="88"/>
      <c r="H1" s="88"/>
    </row>
    <row r="3" spans="1:8" ht="26.25" customHeight="1">
      <c r="A3" s="89" t="s">
        <v>12</v>
      </c>
      <c r="B3" s="89"/>
      <c r="C3" s="89"/>
      <c r="D3" s="89"/>
      <c r="E3" s="89"/>
      <c r="F3" s="12"/>
      <c r="G3" s="12"/>
      <c r="H3" s="12"/>
    </row>
    <row r="4" spans="1:5" ht="18.75">
      <c r="A4" s="7" t="s">
        <v>3</v>
      </c>
      <c r="B4" s="7" t="s">
        <v>0</v>
      </c>
      <c r="C4" s="7" t="s">
        <v>1</v>
      </c>
      <c r="D4" s="7" t="s">
        <v>2</v>
      </c>
      <c r="E4" s="7" t="s">
        <v>4</v>
      </c>
    </row>
    <row r="5" spans="1:5" ht="15.75">
      <c r="A5" s="5">
        <v>50</v>
      </c>
      <c r="B5" s="90" t="s">
        <v>79</v>
      </c>
      <c r="C5" s="90" t="s">
        <v>80</v>
      </c>
      <c r="D5" s="90">
        <v>100</v>
      </c>
      <c r="E5" s="6">
        <f>A5*LOG($D$5,2)</f>
        <v>332.19280948873626</v>
      </c>
    </row>
    <row r="6" spans="1:5" ht="15.75">
      <c r="A6" s="5">
        <v>450</v>
      </c>
      <c r="B6" s="90"/>
      <c r="C6" s="90"/>
      <c r="D6" s="90"/>
      <c r="E6" s="6">
        <f aca="true" t="shared" si="0" ref="E6:E48">A6*LOG($D$5,2)</f>
        <v>2989.7352853986263</v>
      </c>
    </row>
    <row r="7" spans="1:5" ht="15.75">
      <c r="A7" s="5">
        <v>850</v>
      </c>
      <c r="B7" s="90"/>
      <c r="C7" s="90"/>
      <c r="D7" s="90"/>
      <c r="E7" s="6">
        <f t="shared" si="0"/>
        <v>5647.277761308516</v>
      </c>
    </row>
    <row r="8" spans="1:5" ht="15.75">
      <c r="A8" s="5">
        <v>1250</v>
      </c>
      <c r="B8" s="90"/>
      <c r="C8" s="90"/>
      <c r="D8" s="90"/>
      <c r="E8" s="6">
        <f t="shared" si="0"/>
        <v>8304.820237218406</v>
      </c>
    </row>
    <row r="9" spans="1:13" ht="15" customHeight="1">
      <c r="A9" s="5">
        <v>1650</v>
      </c>
      <c r="B9" s="90"/>
      <c r="C9" s="90"/>
      <c r="D9" s="90"/>
      <c r="E9" s="6">
        <f t="shared" si="0"/>
        <v>10962.362713128297</v>
      </c>
      <c r="F9" s="12"/>
      <c r="G9" s="12"/>
      <c r="H9" s="12"/>
      <c r="I9" s="1"/>
      <c r="J9" s="1"/>
      <c r="K9" s="1"/>
      <c r="L9" s="1"/>
      <c r="M9" s="1"/>
    </row>
    <row r="10" spans="1:13" ht="13.5" customHeight="1">
      <c r="A10" s="5">
        <v>2050</v>
      </c>
      <c r="B10" s="90"/>
      <c r="C10" s="90"/>
      <c r="D10" s="90"/>
      <c r="E10" s="6">
        <f t="shared" si="0"/>
        <v>13619.905189038187</v>
      </c>
      <c r="F10" s="1"/>
      <c r="G10" s="1"/>
      <c r="H10" s="1"/>
      <c r="I10" s="1"/>
      <c r="J10" s="1"/>
      <c r="K10" s="1"/>
      <c r="L10" s="1"/>
      <c r="M10" s="1"/>
    </row>
    <row r="11" spans="1:13" ht="15.75">
      <c r="A11" s="5">
        <v>2450</v>
      </c>
      <c r="B11" s="90"/>
      <c r="C11" s="90"/>
      <c r="D11" s="90"/>
      <c r="E11" s="6">
        <f t="shared" si="0"/>
        <v>16277.447664948077</v>
      </c>
      <c r="F11" s="1"/>
      <c r="G11" s="1"/>
      <c r="H11" s="1"/>
      <c r="I11" s="1"/>
      <c r="J11" s="1"/>
      <c r="K11" s="1"/>
      <c r="L11" s="1"/>
      <c r="M11" s="1"/>
    </row>
    <row r="12" spans="1:13" ht="15.75">
      <c r="A12" s="5">
        <v>2850</v>
      </c>
      <c r="B12" s="90"/>
      <c r="C12" s="90"/>
      <c r="D12" s="90"/>
      <c r="E12" s="6">
        <f t="shared" si="0"/>
        <v>18934.990140857968</v>
      </c>
      <c r="F12" s="1"/>
      <c r="G12" s="1"/>
      <c r="H12" s="1"/>
      <c r="I12" s="1"/>
      <c r="J12" s="1"/>
      <c r="K12" s="1"/>
      <c r="L12" s="1"/>
      <c r="M12" s="1"/>
    </row>
    <row r="13" spans="1:13" ht="15.75">
      <c r="A13" s="5">
        <v>3250</v>
      </c>
      <c r="B13" s="90"/>
      <c r="C13" s="90"/>
      <c r="D13" s="90"/>
      <c r="E13" s="6">
        <f t="shared" si="0"/>
        <v>21592.532616767858</v>
      </c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5">
        <v>3650</v>
      </c>
      <c r="B14" s="90"/>
      <c r="C14" s="90"/>
      <c r="D14" s="90"/>
      <c r="E14" s="6">
        <f t="shared" si="0"/>
        <v>24250.075092677747</v>
      </c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5">
        <v>4050</v>
      </c>
      <c r="B15" s="90"/>
      <c r="C15" s="90"/>
      <c r="D15" s="90"/>
      <c r="E15" s="6">
        <f t="shared" si="0"/>
        <v>26907.617568587637</v>
      </c>
      <c r="F15" s="1"/>
      <c r="G15" s="1"/>
      <c r="H15" s="1"/>
      <c r="I15" s="1"/>
      <c r="J15" s="1"/>
      <c r="K15" s="1"/>
      <c r="L15" s="1"/>
      <c r="M15" s="1"/>
    </row>
    <row r="16" spans="1:13" ht="15.75" customHeight="1">
      <c r="A16" s="5">
        <v>4450</v>
      </c>
      <c r="B16" s="90"/>
      <c r="C16" s="90"/>
      <c r="D16" s="90"/>
      <c r="E16" s="6">
        <f t="shared" si="0"/>
        <v>29565.160044497527</v>
      </c>
      <c r="F16" s="1"/>
      <c r="G16" s="1"/>
      <c r="H16" s="1"/>
      <c r="I16" s="1"/>
      <c r="J16" s="1"/>
      <c r="K16" s="1"/>
      <c r="L16" s="1"/>
      <c r="M16" s="1"/>
    </row>
    <row r="17" spans="1:13" ht="15.75" customHeight="1">
      <c r="A17" s="5">
        <v>4850</v>
      </c>
      <c r="B17" s="90"/>
      <c r="C17" s="90"/>
      <c r="D17" s="90"/>
      <c r="E17" s="6">
        <f t="shared" si="0"/>
        <v>32222.702520407416</v>
      </c>
      <c r="F17" s="1"/>
      <c r="G17" s="1"/>
      <c r="H17" s="1"/>
      <c r="I17" s="1"/>
      <c r="J17" s="1"/>
      <c r="K17" s="1"/>
      <c r="L17" s="1"/>
      <c r="M17" s="1"/>
    </row>
    <row r="18" spans="1:13" ht="15.75" customHeight="1">
      <c r="A18" s="5">
        <v>5250</v>
      </c>
      <c r="B18" s="90"/>
      <c r="C18" s="90"/>
      <c r="D18" s="90"/>
      <c r="E18" s="6">
        <f t="shared" si="0"/>
        <v>34880.244996317306</v>
      </c>
      <c r="F18" s="1"/>
      <c r="G18" s="1"/>
      <c r="H18" s="1"/>
      <c r="I18" s="1"/>
      <c r="J18" s="1"/>
      <c r="K18" s="1"/>
      <c r="L18" s="1"/>
      <c r="M18" s="1"/>
    </row>
    <row r="19" spans="1:13" ht="15.75" customHeight="1">
      <c r="A19" s="5">
        <v>5650</v>
      </c>
      <c r="B19" s="90"/>
      <c r="C19" s="90"/>
      <c r="D19" s="90"/>
      <c r="E19" s="6">
        <f t="shared" si="0"/>
        <v>37537.787472227195</v>
      </c>
      <c r="F19" s="1"/>
      <c r="G19" s="1"/>
      <c r="H19" s="1"/>
      <c r="I19" s="1"/>
      <c r="J19" s="1"/>
      <c r="K19" s="1"/>
      <c r="L19" s="1"/>
      <c r="M19" s="1"/>
    </row>
    <row r="20" spans="1:13" ht="15.75" customHeight="1">
      <c r="A20" s="5">
        <v>6050</v>
      </c>
      <c r="B20" s="90"/>
      <c r="C20" s="90"/>
      <c r="D20" s="90"/>
      <c r="E20" s="6">
        <f t="shared" si="0"/>
        <v>40195.329948137085</v>
      </c>
      <c r="F20" s="1"/>
      <c r="G20" s="1"/>
      <c r="H20" s="1"/>
      <c r="I20" s="1"/>
      <c r="J20" s="1"/>
      <c r="K20" s="1"/>
      <c r="L20" s="1"/>
      <c r="M20" s="1"/>
    </row>
    <row r="21" spans="1:13" ht="15.75" customHeight="1">
      <c r="A21" s="5">
        <v>6450</v>
      </c>
      <c r="B21" s="90"/>
      <c r="C21" s="90"/>
      <c r="D21" s="90"/>
      <c r="E21" s="6">
        <f t="shared" si="0"/>
        <v>42852.872424046975</v>
      </c>
      <c r="F21" s="1"/>
      <c r="G21" s="1"/>
      <c r="H21" s="1"/>
      <c r="I21" s="1"/>
      <c r="J21" s="1"/>
      <c r="K21" s="1"/>
      <c r="L21" s="1"/>
      <c r="M21" s="1"/>
    </row>
    <row r="22" spans="1:13" ht="15.75" customHeight="1">
      <c r="A22" s="5">
        <v>6850</v>
      </c>
      <c r="B22" s="90"/>
      <c r="C22" s="90"/>
      <c r="D22" s="90"/>
      <c r="E22" s="6">
        <f t="shared" si="0"/>
        <v>45510.41489995687</v>
      </c>
      <c r="F22" s="1"/>
      <c r="G22" s="1"/>
      <c r="H22" s="1"/>
      <c r="I22" s="1"/>
      <c r="J22" s="1"/>
      <c r="K22" s="1"/>
      <c r="L22" s="1"/>
      <c r="M22" s="1"/>
    </row>
    <row r="23" spans="1:13" ht="15.75" customHeight="1">
      <c r="A23" s="5">
        <v>7250</v>
      </c>
      <c r="B23" s="90"/>
      <c r="C23" s="90"/>
      <c r="D23" s="90"/>
      <c r="E23" s="6">
        <f t="shared" si="0"/>
        <v>48167.95737586676</v>
      </c>
      <c r="F23" s="1"/>
      <c r="G23" s="1"/>
      <c r="H23" s="1"/>
      <c r="I23" s="1"/>
      <c r="J23" s="1"/>
      <c r="K23" s="1"/>
      <c r="L23" s="1"/>
      <c r="M23" s="1"/>
    </row>
    <row r="24" spans="1:13" ht="15.75" customHeight="1">
      <c r="A24" s="5">
        <v>7650</v>
      </c>
      <c r="B24" s="90"/>
      <c r="C24" s="90"/>
      <c r="D24" s="90"/>
      <c r="E24" s="6">
        <f t="shared" si="0"/>
        <v>50825.49985177665</v>
      </c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5">
        <v>8050</v>
      </c>
      <c r="B25" s="90"/>
      <c r="C25" s="90"/>
      <c r="D25" s="90"/>
      <c r="E25" s="6">
        <f t="shared" si="0"/>
        <v>53483.04232768654</v>
      </c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5">
        <v>8450</v>
      </c>
      <c r="B26" s="90"/>
      <c r="C26" s="90"/>
      <c r="D26" s="90"/>
      <c r="E26" s="6">
        <f t="shared" si="0"/>
        <v>56140.58480359643</v>
      </c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5">
        <v>8850</v>
      </c>
      <c r="B27" s="90"/>
      <c r="C27" s="90"/>
      <c r="D27" s="90"/>
      <c r="E27" s="6">
        <f t="shared" si="0"/>
        <v>58798.12727950632</v>
      </c>
      <c r="F27" s="1"/>
      <c r="G27" s="1"/>
      <c r="H27" s="1"/>
      <c r="I27" s="1"/>
      <c r="J27" s="1"/>
      <c r="K27" s="1"/>
      <c r="L27" s="1"/>
      <c r="M27" s="1"/>
    </row>
    <row r="28" spans="1:13" ht="15.75">
      <c r="A28" s="5">
        <v>9250</v>
      </c>
      <c r="B28" s="90"/>
      <c r="C28" s="90"/>
      <c r="D28" s="90"/>
      <c r="E28" s="6">
        <f t="shared" si="0"/>
        <v>61455.66975541621</v>
      </c>
      <c r="F28" s="1"/>
      <c r="G28" s="1"/>
      <c r="H28" s="1"/>
      <c r="I28" s="1"/>
      <c r="J28" s="1"/>
      <c r="K28" s="1"/>
      <c r="L28" s="1"/>
      <c r="M28" s="1"/>
    </row>
    <row r="29" spans="1:13" ht="15.75">
      <c r="A29" s="5">
        <v>9650</v>
      </c>
      <c r="B29" s="90"/>
      <c r="C29" s="90"/>
      <c r="D29" s="90"/>
      <c r="E29" s="6">
        <f t="shared" si="0"/>
        <v>64113.2122313261</v>
      </c>
      <c r="F29" s="1"/>
      <c r="G29" s="1"/>
      <c r="H29" s="1"/>
      <c r="I29" s="1"/>
      <c r="J29" s="1"/>
      <c r="K29" s="1"/>
      <c r="L29" s="1"/>
      <c r="M29" s="1"/>
    </row>
    <row r="30" spans="1:13" ht="15.75">
      <c r="A30" s="5">
        <v>10050</v>
      </c>
      <c r="B30" s="90"/>
      <c r="C30" s="90"/>
      <c r="D30" s="90"/>
      <c r="E30" s="6">
        <f t="shared" si="0"/>
        <v>66770.75470723599</v>
      </c>
      <c r="F30" s="1"/>
      <c r="G30" s="1"/>
      <c r="H30" s="1"/>
      <c r="I30" s="1"/>
      <c r="J30" s="1"/>
      <c r="K30" s="1"/>
      <c r="L30" s="1"/>
      <c r="M30" s="1"/>
    </row>
    <row r="31" spans="1:13" ht="15.75">
      <c r="A31" s="5">
        <v>10450</v>
      </c>
      <c r="B31" s="90"/>
      <c r="C31" s="90"/>
      <c r="D31" s="90"/>
      <c r="E31" s="6">
        <f t="shared" si="0"/>
        <v>69428.29718314589</v>
      </c>
      <c r="F31" s="1"/>
      <c r="G31" s="1"/>
      <c r="H31" s="1"/>
      <c r="I31" s="1"/>
      <c r="J31" s="1"/>
      <c r="K31" s="1"/>
      <c r="L31" s="1"/>
      <c r="M31" s="1"/>
    </row>
    <row r="32" spans="1:13" ht="15.75">
      <c r="A32" s="5">
        <v>10850</v>
      </c>
      <c r="B32" s="90"/>
      <c r="C32" s="90"/>
      <c r="D32" s="90"/>
      <c r="E32" s="6">
        <f t="shared" si="0"/>
        <v>72085.83965905577</v>
      </c>
      <c r="F32" s="1"/>
      <c r="G32" s="1"/>
      <c r="H32" s="1"/>
      <c r="I32" s="1"/>
      <c r="J32" s="1"/>
      <c r="K32" s="1"/>
      <c r="L32" s="1"/>
      <c r="M32" s="1"/>
    </row>
    <row r="33" spans="1:13" ht="15.75">
      <c r="A33" s="5">
        <v>11250</v>
      </c>
      <c r="B33" s="90"/>
      <c r="C33" s="90"/>
      <c r="D33" s="90"/>
      <c r="E33" s="6">
        <f t="shared" si="0"/>
        <v>74743.38213496566</v>
      </c>
      <c r="F33" s="1"/>
      <c r="G33" s="1"/>
      <c r="H33" s="1"/>
      <c r="I33" s="1"/>
      <c r="J33" s="1"/>
      <c r="K33" s="1"/>
      <c r="L33" s="1"/>
      <c r="M33" s="1"/>
    </row>
    <row r="34" spans="1:13" ht="15.75">
      <c r="A34" s="5">
        <v>11650</v>
      </c>
      <c r="B34" s="90"/>
      <c r="C34" s="90"/>
      <c r="D34" s="90"/>
      <c r="E34" s="6">
        <f t="shared" si="0"/>
        <v>77400.92461087555</v>
      </c>
      <c r="F34" s="1"/>
      <c r="G34" s="1"/>
      <c r="H34" s="1"/>
      <c r="I34" s="1"/>
      <c r="J34" s="1"/>
      <c r="K34" s="1"/>
      <c r="L34" s="1"/>
      <c r="M34" s="1"/>
    </row>
    <row r="35" spans="1:13" ht="15.75">
      <c r="A35" s="5">
        <v>12050</v>
      </c>
      <c r="B35" s="90"/>
      <c r="C35" s="90"/>
      <c r="D35" s="90"/>
      <c r="E35" s="6">
        <f t="shared" si="0"/>
        <v>80058.46708678544</v>
      </c>
      <c r="F35" s="1"/>
      <c r="G35" s="1"/>
      <c r="H35" s="1"/>
      <c r="I35" s="1"/>
      <c r="J35" s="1"/>
      <c r="K35" s="1"/>
      <c r="L35" s="1"/>
      <c r="M35" s="1"/>
    </row>
    <row r="36" spans="1:13" ht="15.75">
      <c r="A36" s="5">
        <v>12450</v>
      </c>
      <c r="B36" s="90"/>
      <c r="C36" s="90"/>
      <c r="D36" s="90"/>
      <c r="E36" s="6">
        <f t="shared" si="0"/>
        <v>82716.00956269533</v>
      </c>
      <c r="F36" s="1"/>
      <c r="G36" s="1"/>
      <c r="H36" s="1"/>
      <c r="I36" s="1"/>
      <c r="J36" s="1"/>
      <c r="K36" s="1"/>
      <c r="L36" s="1"/>
      <c r="M36" s="1"/>
    </row>
    <row r="37" spans="1:13" ht="15.75">
      <c r="A37" s="5">
        <v>12850</v>
      </c>
      <c r="B37" s="90"/>
      <c r="C37" s="90"/>
      <c r="D37" s="90"/>
      <c r="E37" s="6">
        <f t="shared" si="0"/>
        <v>85373.55203860522</v>
      </c>
      <c r="F37" s="1"/>
      <c r="G37" s="1"/>
      <c r="H37" s="1"/>
      <c r="I37" s="1"/>
      <c r="J37" s="1"/>
      <c r="K37" s="1"/>
      <c r="L37" s="1"/>
      <c r="M37" s="1"/>
    </row>
    <row r="38" spans="1:13" ht="15.75">
      <c r="A38" s="5">
        <v>13250</v>
      </c>
      <c r="B38" s="90"/>
      <c r="C38" s="90"/>
      <c r="D38" s="90"/>
      <c r="E38" s="6">
        <f t="shared" si="0"/>
        <v>88031.0945145151</v>
      </c>
      <c r="F38" s="1"/>
      <c r="G38" s="1"/>
      <c r="H38" s="1"/>
      <c r="I38" s="1"/>
      <c r="J38" s="1"/>
      <c r="K38" s="1"/>
      <c r="L38" s="1"/>
      <c r="M38" s="1"/>
    </row>
    <row r="39" spans="1:13" ht="15.75">
      <c r="A39" s="5">
        <v>13650</v>
      </c>
      <c r="B39" s="90"/>
      <c r="C39" s="90"/>
      <c r="D39" s="90"/>
      <c r="E39" s="6">
        <f t="shared" si="0"/>
        <v>90688.636990425</v>
      </c>
      <c r="F39" s="1"/>
      <c r="G39" s="1"/>
      <c r="H39" s="1"/>
      <c r="I39" s="1"/>
      <c r="J39" s="1"/>
      <c r="K39" s="1"/>
      <c r="L39" s="1"/>
      <c r="M39" s="1"/>
    </row>
    <row r="40" spans="1:13" ht="15.75">
      <c r="A40" s="5">
        <v>14050</v>
      </c>
      <c r="B40" s="90"/>
      <c r="C40" s="90"/>
      <c r="D40" s="90"/>
      <c r="E40" s="6">
        <f t="shared" si="0"/>
        <v>93346.17946633488</v>
      </c>
      <c r="F40" s="1"/>
      <c r="G40" s="1"/>
      <c r="H40" s="1"/>
      <c r="I40" s="1"/>
      <c r="J40" s="1"/>
      <c r="K40" s="1"/>
      <c r="L40" s="1"/>
      <c r="M40" s="1"/>
    </row>
    <row r="41" spans="1:13" ht="15.75">
      <c r="A41" s="5">
        <v>14450</v>
      </c>
      <c r="B41" s="90"/>
      <c r="C41" s="90"/>
      <c r="D41" s="90"/>
      <c r="E41" s="6">
        <f t="shared" si="0"/>
        <v>96003.72194224478</v>
      </c>
      <c r="F41" s="1"/>
      <c r="G41" s="1"/>
      <c r="H41" s="1"/>
      <c r="I41" s="1"/>
      <c r="J41" s="1"/>
      <c r="K41" s="1"/>
      <c r="L41" s="1"/>
      <c r="M41" s="1"/>
    </row>
    <row r="42" spans="1:13" ht="15.75">
      <c r="A42" s="5">
        <v>14850</v>
      </c>
      <c r="B42" s="90"/>
      <c r="C42" s="90"/>
      <c r="D42" s="90"/>
      <c r="E42" s="6">
        <f t="shared" si="0"/>
        <v>98661.26441815466</v>
      </c>
      <c r="F42" s="1"/>
      <c r="G42" s="1"/>
      <c r="H42" s="1"/>
      <c r="I42" s="1"/>
      <c r="J42" s="1"/>
      <c r="K42" s="1"/>
      <c r="L42" s="1"/>
      <c r="M42" s="1"/>
    </row>
    <row r="43" spans="1:13" ht="15.75">
      <c r="A43" s="5">
        <v>15250</v>
      </c>
      <c r="B43" s="90"/>
      <c r="C43" s="90"/>
      <c r="D43" s="90"/>
      <c r="E43" s="6">
        <f t="shared" si="0"/>
        <v>101318.80689406456</v>
      </c>
      <c r="F43" s="1"/>
      <c r="G43" s="1"/>
      <c r="H43" s="1"/>
      <c r="I43" s="1"/>
      <c r="J43" s="1"/>
      <c r="K43" s="1"/>
      <c r="L43" s="1"/>
      <c r="M43" s="1"/>
    </row>
    <row r="44" spans="1:13" ht="15.75">
      <c r="A44" s="5">
        <v>15650</v>
      </c>
      <c r="B44" s="90"/>
      <c r="C44" s="90"/>
      <c r="D44" s="90"/>
      <c r="E44" s="6">
        <f t="shared" si="0"/>
        <v>103976.34936997444</v>
      </c>
      <c r="F44" s="1"/>
      <c r="G44" s="1"/>
      <c r="H44" s="1"/>
      <c r="I44" s="1"/>
      <c r="J44" s="1"/>
      <c r="K44" s="1"/>
      <c r="L44" s="1"/>
      <c r="M44" s="1"/>
    </row>
    <row r="45" spans="1:13" ht="15.75">
      <c r="A45" s="5">
        <v>16050</v>
      </c>
      <c r="B45" s="90"/>
      <c r="C45" s="90"/>
      <c r="D45" s="90"/>
      <c r="E45" s="6">
        <f t="shared" si="0"/>
        <v>106633.89184588434</v>
      </c>
      <c r="F45" s="1"/>
      <c r="G45" s="1"/>
      <c r="H45" s="1"/>
      <c r="I45" s="1"/>
      <c r="J45" s="1"/>
      <c r="K45" s="1"/>
      <c r="L45" s="1"/>
      <c r="M45" s="1"/>
    </row>
    <row r="46" spans="1:13" ht="15.75">
      <c r="A46" s="5">
        <v>16450</v>
      </c>
      <c r="B46" s="90"/>
      <c r="C46" s="90"/>
      <c r="D46" s="90"/>
      <c r="E46" s="6">
        <f t="shared" si="0"/>
        <v>109291.43432179424</v>
      </c>
      <c r="F46" s="1"/>
      <c r="G46" s="1"/>
      <c r="H46" s="1"/>
      <c r="I46" s="1"/>
      <c r="J46" s="1"/>
      <c r="K46" s="1"/>
      <c r="L46" s="1"/>
      <c r="M46" s="1"/>
    </row>
    <row r="47" spans="1:13" ht="15.75">
      <c r="A47" s="5">
        <v>16850</v>
      </c>
      <c r="B47" s="90"/>
      <c r="C47" s="90"/>
      <c r="D47" s="90"/>
      <c r="E47" s="6">
        <f t="shared" si="0"/>
        <v>111948.97679770412</v>
      </c>
      <c r="F47" s="1"/>
      <c r="G47" s="1"/>
      <c r="H47" s="1"/>
      <c r="I47" s="1"/>
      <c r="J47" s="1"/>
      <c r="K47" s="1"/>
      <c r="L47" s="1"/>
      <c r="M47" s="1"/>
    </row>
    <row r="48" spans="1:13" ht="15.75">
      <c r="A48" s="5">
        <v>17250</v>
      </c>
      <c r="B48" s="90"/>
      <c r="C48" s="90"/>
      <c r="D48" s="90"/>
      <c r="E48" s="6">
        <f t="shared" si="0"/>
        <v>114606.51927361402</v>
      </c>
      <c r="F48" s="1"/>
      <c r="G48" s="1"/>
      <c r="H48" s="1"/>
      <c r="I48" s="1"/>
      <c r="J48" s="1"/>
      <c r="K48" s="1"/>
      <c r="L48" s="1"/>
      <c r="M48" s="1"/>
    </row>
    <row r="49" spans="1:13" ht="15.75">
      <c r="A49" s="87"/>
      <c r="B49" s="87"/>
      <c r="C49" s="87"/>
      <c r="D49" s="87"/>
      <c r="E49" s="87"/>
      <c r="F49" s="1"/>
      <c r="G49" s="1"/>
      <c r="H49" s="1"/>
      <c r="I49" s="1"/>
      <c r="J49" s="1"/>
      <c r="K49" s="1"/>
      <c r="L49" s="1"/>
      <c r="M49" s="1"/>
    </row>
    <row r="50" spans="1:13" ht="18.75">
      <c r="A50" s="10"/>
      <c r="B50" s="10"/>
      <c r="C50" s="10"/>
      <c r="D50" s="10"/>
      <c r="E50" s="10"/>
      <c r="F50" s="1"/>
      <c r="G50" s="1"/>
      <c r="H50" s="1"/>
      <c r="I50" s="1"/>
      <c r="J50" s="1"/>
      <c r="K50" s="1"/>
      <c r="L50" s="1"/>
      <c r="M50" s="1"/>
    </row>
    <row r="51" spans="1:13" ht="15.75">
      <c r="A51" s="81"/>
      <c r="B51" s="11"/>
      <c r="C51" s="11"/>
      <c r="D51" s="11"/>
      <c r="E51" s="82"/>
      <c r="F51" s="1"/>
      <c r="G51" s="1"/>
      <c r="H51" s="1"/>
      <c r="I51" s="1"/>
      <c r="J51" s="1"/>
      <c r="K51" s="1"/>
      <c r="L51" s="1"/>
      <c r="M51" s="1"/>
    </row>
    <row r="52" spans="1:13" ht="15.75">
      <c r="A52" s="81"/>
      <c r="B52" s="11"/>
      <c r="C52" s="11"/>
      <c r="D52" s="11"/>
      <c r="E52" s="82"/>
      <c r="F52" s="1"/>
      <c r="G52" s="1"/>
      <c r="H52" s="1"/>
      <c r="I52" s="1"/>
      <c r="J52" s="1"/>
      <c r="K52" s="1"/>
      <c r="L52" s="1"/>
      <c r="M52" s="1"/>
    </row>
    <row r="53" spans="1:5" ht="15.75">
      <c r="A53" s="81"/>
      <c r="B53" s="11"/>
      <c r="C53" s="11"/>
      <c r="D53" s="11"/>
      <c r="E53" s="82"/>
    </row>
    <row r="54" spans="1:5" ht="15.75">
      <c r="A54" s="81"/>
      <c r="B54" s="11"/>
      <c r="C54" s="11"/>
      <c r="D54" s="11"/>
      <c r="E54" s="82"/>
    </row>
    <row r="55" spans="1:5" ht="15.75">
      <c r="A55" s="81"/>
      <c r="B55" s="11"/>
      <c r="C55" s="11"/>
      <c r="D55" s="11"/>
      <c r="E55" s="82"/>
    </row>
  </sheetData>
  <mergeCells count="6">
    <mergeCell ref="A49:E49"/>
    <mergeCell ref="A1:H1"/>
    <mergeCell ref="A3:E3"/>
    <mergeCell ref="B5:B48"/>
    <mergeCell ref="C5:C48"/>
    <mergeCell ref="D5:D48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48"/>
  <sheetViews>
    <sheetView workbookViewId="0" topLeftCell="A1">
      <selection activeCell="A13" sqref="A13"/>
    </sheetView>
  </sheetViews>
  <sheetFormatPr defaultColWidth="9.140625" defaultRowHeight="12.75"/>
  <cols>
    <col min="1" max="1" width="14.57421875" style="0" customWidth="1"/>
    <col min="2" max="2" width="10.28125" style="0" customWidth="1"/>
    <col min="3" max="3" width="9.8515625" style="0" customWidth="1"/>
    <col min="4" max="4" width="9.28125" style="0" customWidth="1"/>
    <col min="5" max="5" width="9.00390625" style="0" customWidth="1"/>
    <col min="6" max="6" width="8.7109375" style="0" customWidth="1"/>
    <col min="7" max="7" width="8.140625" style="0" customWidth="1"/>
    <col min="9" max="9" width="9.0039062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91" t="s">
        <v>75</v>
      </c>
      <c r="B2" s="91"/>
      <c r="C2" s="92" t="s">
        <v>76</v>
      </c>
      <c r="D2" s="92"/>
      <c r="E2" s="1"/>
    </row>
    <row r="3" spans="1:5" ht="15.75">
      <c r="A3" s="1"/>
      <c r="B3" s="1"/>
      <c r="C3" s="1"/>
      <c r="D3" s="1"/>
      <c r="E3" s="1"/>
    </row>
    <row r="4" spans="1:5" ht="15.75" customHeight="1">
      <c r="A4" s="71"/>
      <c r="B4" s="71"/>
      <c r="C4" s="71"/>
      <c r="D4" s="71"/>
      <c r="E4" s="71"/>
    </row>
    <row r="5" spans="1:5" ht="18.75" customHeight="1">
      <c r="A5" s="71"/>
      <c r="B5" s="71"/>
      <c r="C5" s="71"/>
      <c r="D5" s="71"/>
      <c r="E5" s="71"/>
    </row>
    <row r="6" spans="1:10" ht="15.75" customHeight="1">
      <c r="A6" s="8"/>
      <c r="B6" s="59" t="s">
        <v>33</v>
      </c>
      <c r="C6" s="8"/>
      <c r="D6" s="8"/>
      <c r="E6" s="8"/>
      <c r="F6" s="8"/>
      <c r="G6" s="8"/>
      <c r="H6" s="8"/>
      <c r="I6" s="60" t="s">
        <v>34</v>
      </c>
      <c r="J6" s="60" t="s">
        <v>35</v>
      </c>
    </row>
    <row r="7" spans="1:10" ht="48" customHeight="1">
      <c r="A7" s="72" t="s">
        <v>37</v>
      </c>
      <c r="B7" s="72">
        <v>0.1</v>
      </c>
      <c r="C7" s="72">
        <v>87500</v>
      </c>
      <c r="D7" s="72">
        <v>135026</v>
      </c>
      <c r="E7" s="72">
        <v>201029</v>
      </c>
      <c r="F7" s="72">
        <v>398056</v>
      </c>
      <c r="G7" s="72">
        <v>555412</v>
      </c>
      <c r="H7" s="72">
        <v>687012</v>
      </c>
      <c r="I7" s="72">
        <v>700000</v>
      </c>
      <c r="J7" s="74">
        <f>SUM(B7:I7)/8</f>
        <v>345504.3875</v>
      </c>
    </row>
    <row r="8" spans="1:10" ht="80.25" customHeight="1">
      <c r="A8" s="72" t="s">
        <v>77</v>
      </c>
      <c r="B8" s="73">
        <f>B7*LOG((1+J9/0.1),2)</f>
        <v>1.442622910945383E-05</v>
      </c>
      <c r="C8" s="70">
        <f>C7*LOG((1+J9/0.1),2)</f>
        <v>12.6229504707721</v>
      </c>
      <c r="D8" s="70">
        <f>D7*LOG((1+J9/0.1),2)</f>
        <v>19.479160117331126</v>
      </c>
      <c r="E8" s="70">
        <f>E7*LOG((1+J9/0.1),2)</f>
        <v>29.000904116443937</v>
      </c>
      <c r="F8" s="70">
        <f>F7*LOG((1+J9/0.1),2)</f>
        <v>57.424470543927534</v>
      </c>
      <c r="G8" s="70">
        <f>G7*LOG((1+J9/0.1),2)</f>
        <v>80.1250076213997</v>
      </c>
      <c r="H8" s="70">
        <f>H7*LOG((1+J9/0.1),2)</f>
        <v>99.10992512944094</v>
      </c>
      <c r="I8" s="70">
        <f>I7*LOG((1+J9/0.1),2)</f>
        <v>100.9836037661768</v>
      </c>
      <c r="J8" s="74"/>
    </row>
    <row r="9" spans="1:10" ht="63.75" customHeight="1">
      <c r="A9" s="72" t="s">
        <v>56</v>
      </c>
      <c r="B9" s="55">
        <v>1E-05</v>
      </c>
      <c r="C9" s="55">
        <v>1E-05</v>
      </c>
      <c r="D9" s="55">
        <v>1E-05</v>
      </c>
      <c r="E9" s="55">
        <v>1E-05</v>
      </c>
      <c r="F9" s="55">
        <v>1E-05</v>
      </c>
      <c r="G9" s="55">
        <v>1E-05</v>
      </c>
      <c r="H9" s="55">
        <v>1E-05</v>
      </c>
      <c r="I9" s="55">
        <v>1E-05</v>
      </c>
      <c r="J9" s="73">
        <v>1E-05</v>
      </c>
    </row>
    <row r="10" spans="1:10" ht="78.75" customHeight="1">
      <c r="A10" s="72" t="s">
        <v>40</v>
      </c>
      <c r="B10" s="70">
        <f>J7*LOG((1+B9/0.1),2)</f>
        <v>49.84325452396516</v>
      </c>
      <c r="C10" s="70">
        <f>J7*LOG((1+C9/0.1),2)</f>
        <v>49.84325452396516</v>
      </c>
      <c r="D10" s="70">
        <f>J7*LOG((1+D9/0.1),2)</f>
        <v>49.84325452396516</v>
      </c>
      <c r="E10" s="70">
        <f>J7*LOG((1+E9/0.1),2)</f>
        <v>49.84325452396516</v>
      </c>
      <c r="F10" s="70">
        <f>J7*LOG((1+F9/0.1),2)</f>
        <v>49.84325452396516</v>
      </c>
      <c r="G10" s="70">
        <f>J7*LOG((1+G9/0.1),2)</f>
        <v>49.84325452396516</v>
      </c>
      <c r="H10" s="70">
        <f>J7*LOG((1+H9/0.1),2)</f>
        <v>49.84325452396516</v>
      </c>
      <c r="I10" s="70">
        <f>J7*LOG((1+I9/0.1),2)</f>
        <v>49.84325452396516</v>
      </c>
      <c r="J10" s="75"/>
    </row>
    <row r="11" spans="1:5" ht="18.75" customHeight="1">
      <c r="A11" s="71"/>
      <c r="B11" s="71"/>
      <c r="C11" s="71"/>
      <c r="D11" s="71"/>
      <c r="E11" s="71"/>
    </row>
    <row r="12" ht="15.75" customHeight="1"/>
    <row r="13" ht="15.75" customHeight="1"/>
    <row r="14" ht="66" customHeight="1"/>
    <row r="15" ht="76.5" customHeight="1"/>
    <row r="16" ht="63.75" customHeight="1"/>
    <row r="17" ht="95.25" customHeight="1"/>
    <row r="18" spans="1:5" ht="15.75" customHeight="1">
      <c r="A18" s="71"/>
      <c r="B18" s="71"/>
      <c r="C18" s="71"/>
      <c r="D18" s="71"/>
      <c r="E18" s="71"/>
    </row>
    <row r="19" spans="1:5" ht="15.75" customHeight="1">
      <c r="A19" s="71"/>
      <c r="B19" s="71"/>
      <c r="C19" s="71"/>
      <c r="D19" s="71"/>
      <c r="E19" s="71"/>
    </row>
    <row r="20" spans="1:5" ht="15.75" customHeight="1">
      <c r="A20" s="71"/>
      <c r="B20" s="71"/>
      <c r="C20" s="71"/>
      <c r="D20" s="71"/>
      <c r="E20" s="71"/>
    </row>
    <row r="21" spans="1:5" ht="15.75" customHeight="1">
      <c r="A21" s="71"/>
      <c r="B21" s="71"/>
      <c r="C21" s="71"/>
      <c r="D21" s="71"/>
      <c r="E21" s="71"/>
    </row>
    <row r="22" spans="1:5" ht="15.75" customHeight="1">
      <c r="A22" s="71"/>
      <c r="B22" s="71"/>
      <c r="C22" s="71"/>
      <c r="D22" s="71"/>
      <c r="E22" s="71"/>
    </row>
    <row r="23" spans="1:5" ht="15.75" customHeight="1">
      <c r="A23" s="71"/>
      <c r="B23" s="71"/>
      <c r="C23" s="71"/>
      <c r="D23" s="71"/>
      <c r="E23" s="71"/>
    </row>
    <row r="24" spans="1:5" ht="15.75" customHeight="1">
      <c r="A24" s="71"/>
      <c r="B24" s="71"/>
      <c r="C24" s="71"/>
      <c r="D24" s="71"/>
      <c r="E24" s="71"/>
    </row>
    <row r="25" spans="1:5" ht="15.75" customHeight="1">
      <c r="A25" s="71"/>
      <c r="B25" s="71"/>
      <c r="C25" s="71"/>
      <c r="D25" s="71"/>
      <c r="E25" s="71"/>
    </row>
    <row r="26" spans="1:5" ht="15.75" customHeight="1">
      <c r="A26" s="71"/>
      <c r="B26" s="71"/>
      <c r="C26" s="71"/>
      <c r="D26" s="71"/>
      <c r="E26" s="71"/>
    </row>
    <row r="27" spans="1:5" ht="15.75" customHeight="1">
      <c r="A27" s="71"/>
      <c r="B27" s="71"/>
      <c r="C27" s="71"/>
      <c r="D27" s="71"/>
      <c r="E27" s="71"/>
    </row>
    <row r="28" spans="1:5" ht="15.75" customHeight="1">
      <c r="A28" s="71"/>
      <c r="B28" s="71"/>
      <c r="C28" s="71"/>
      <c r="D28" s="71"/>
      <c r="E28" s="71"/>
    </row>
    <row r="29" spans="1:5" ht="15.75" customHeight="1">
      <c r="A29" s="71"/>
      <c r="B29" s="71"/>
      <c r="C29" s="71"/>
      <c r="D29" s="71"/>
      <c r="E29" s="71"/>
    </row>
    <row r="30" spans="1:5" ht="15.75" customHeight="1">
      <c r="A30" s="71"/>
      <c r="B30" s="71"/>
      <c r="C30" s="71"/>
      <c r="D30" s="71"/>
      <c r="E30" s="71"/>
    </row>
    <row r="31" spans="1:5" ht="15.75" customHeight="1">
      <c r="A31" s="71"/>
      <c r="B31" s="71"/>
      <c r="C31" s="71"/>
      <c r="D31" s="71"/>
      <c r="E31" s="71"/>
    </row>
    <row r="32" spans="1:5" ht="15.75" customHeight="1">
      <c r="A32" s="71"/>
      <c r="B32" s="71"/>
      <c r="C32" s="71"/>
      <c r="D32" s="71"/>
      <c r="E32" s="71"/>
    </row>
    <row r="33" spans="1:5" ht="15.75" customHeight="1">
      <c r="A33" s="71"/>
      <c r="B33" s="71"/>
      <c r="C33" s="71"/>
      <c r="D33" s="71"/>
      <c r="E33" s="71"/>
    </row>
    <row r="34" spans="1:5" ht="15.75" customHeight="1">
      <c r="A34" s="71"/>
      <c r="B34" s="71"/>
      <c r="C34" s="71"/>
      <c r="D34" s="71"/>
      <c r="E34" s="71"/>
    </row>
    <row r="35" spans="1:5" ht="15.75" customHeight="1">
      <c r="A35" s="71"/>
      <c r="B35" s="71"/>
      <c r="C35" s="71"/>
      <c r="D35" s="71"/>
      <c r="E35" s="71"/>
    </row>
    <row r="36" spans="1:5" ht="15.75" customHeight="1">
      <c r="A36" s="71"/>
      <c r="B36" s="71"/>
      <c r="C36" s="71"/>
      <c r="D36" s="71"/>
      <c r="E36" s="71"/>
    </row>
    <row r="37" spans="1:5" ht="15.75" customHeight="1">
      <c r="A37" s="71"/>
      <c r="B37" s="71"/>
      <c r="C37" s="71"/>
      <c r="D37" s="71"/>
      <c r="E37" s="71"/>
    </row>
    <row r="38" spans="1:5" ht="15.75" customHeight="1">
      <c r="A38" s="71"/>
      <c r="B38" s="71"/>
      <c r="C38" s="71"/>
      <c r="D38" s="71"/>
      <c r="E38" s="71"/>
    </row>
    <row r="39" spans="1:5" ht="15.75" customHeight="1">
      <c r="A39" s="71"/>
      <c r="B39" s="71"/>
      <c r="C39" s="71"/>
      <c r="D39" s="71"/>
      <c r="E39" s="71"/>
    </row>
    <row r="40" spans="1:5" ht="15.75" customHeight="1">
      <c r="A40" s="71"/>
      <c r="B40" s="71"/>
      <c r="C40" s="71"/>
      <c r="D40" s="71"/>
      <c r="E40" s="71"/>
    </row>
    <row r="41" spans="1:5" ht="15.75" customHeight="1">
      <c r="A41" s="71"/>
      <c r="B41" s="71"/>
      <c r="C41" s="71"/>
      <c r="D41" s="71"/>
      <c r="E41" s="71"/>
    </row>
    <row r="42" spans="1:5" ht="15.75" customHeight="1">
      <c r="A42" s="71"/>
      <c r="B42" s="71"/>
      <c r="C42" s="71"/>
      <c r="D42" s="71"/>
      <c r="E42" s="71"/>
    </row>
    <row r="43" spans="1:5" ht="15.75" customHeight="1">
      <c r="A43" s="71"/>
      <c r="B43" s="71"/>
      <c r="C43" s="71"/>
      <c r="D43" s="71"/>
      <c r="E43" s="71"/>
    </row>
    <row r="44" spans="1:5" ht="15.75" customHeight="1">
      <c r="A44" s="71"/>
      <c r="B44" s="71"/>
      <c r="C44" s="71"/>
      <c r="D44" s="71"/>
      <c r="E44" s="71"/>
    </row>
    <row r="45" spans="1:5" ht="15.75" customHeight="1">
      <c r="A45" s="71"/>
      <c r="B45" s="71"/>
      <c r="C45" s="71"/>
      <c r="D45" s="71"/>
      <c r="E45" s="71"/>
    </row>
    <row r="46" spans="1:5" ht="15.75" customHeight="1">
      <c r="A46" s="71"/>
      <c r="B46" s="71"/>
      <c r="C46" s="71"/>
      <c r="D46" s="71"/>
      <c r="E46" s="71"/>
    </row>
    <row r="47" spans="1:5" ht="15.75" customHeight="1">
      <c r="A47" s="71"/>
      <c r="B47" s="71"/>
      <c r="C47" s="71"/>
      <c r="D47" s="71"/>
      <c r="E47" s="71"/>
    </row>
    <row r="48" spans="1:5" ht="15.75" customHeight="1">
      <c r="A48" s="71"/>
      <c r="B48" s="71"/>
      <c r="C48" s="71"/>
      <c r="D48" s="71"/>
      <c r="E48" s="71"/>
    </row>
  </sheetData>
  <mergeCells count="2">
    <mergeCell ref="A2:B2"/>
    <mergeCell ref="C2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O74"/>
  <sheetViews>
    <sheetView workbookViewId="0" topLeftCell="A58">
      <selection activeCell="A21" sqref="A21"/>
    </sheetView>
  </sheetViews>
  <sheetFormatPr defaultColWidth="9.140625" defaultRowHeight="12.75"/>
  <cols>
    <col min="1" max="1" width="26.28125" style="0" customWidth="1"/>
    <col min="2" max="2" width="19.421875" style="0" customWidth="1"/>
    <col min="3" max="3" width="15.140625" style="0" customWidth="1"/>
    <col min="4" max="4" width="13.28125" style="0" customWidth="1"/>
    <col min="5" max="5" width="12.421875" style="0" customWidth="1"/>
    <col min="6" max="6" width="12.28125" style="0" customWidth="1"/>
    <col min="7" max="7" width="12.421875" style="0" customWidth="1"/>
    <col min="8" max="8" width="12.7109375" style="0" customWidth="1"/>
    <col min="9" max="9" width="12.28125" style="0" customWidth="1"/>
    <col min="10" max="10" width="12.8515625" style="0" customWidth="1"/>
  </cols>
  <sheetData>
    <row r="1" spans="1:41" ht="26.25" customHeight="1">
      <c r="A1" s="57" t="s">
        <v>48</v>
      </c>
      <c r="B1" s="57" t="s">
        <v>18</v>
      </c>
      <c r="C1" s="56"/>
      <c r="D1" s="56"/>
      <c r="E1" s="93" t="s">
        <v>19</v>
      </c>
      <c r="F1" s="93"/>
      <c r="G1" s="57" t="s">
        <v>57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customHeight="1">
      <c r="A2" s="1" t="s">
        <v>61</v>
      </c>
      <c r="B2" s="1" t="s">
        <v>68</v>
      </c>
      <c r="C2" s="1"/>
      <c r="D2" s="1"/>
      <c r="E2" s="95" t="s">
        <v>59</v>
      </c>
      <c r="F2" s="95"/>
      <c r="G2" s="93" t="s">
        <v>58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>
      <c r="A3" s="1" t="s">
        <v>62</v>
      </c>
      <c r="B3" s="1" t="s">
        <v>69</v>
      </c>
      <c r="C3" s="1"/>
      <c r="D3" s="1"/>
      <c r="E3" s="95"/>
      <c r="F3" s="95"/>
      <c r="G3" s="9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75">
      <c r="A4" s="1" t="s">
        <v>63</v>
      </c>
      <c r="B4" s="1" t="s">
        <v>70</v>
      </c>
      <c r="C4" s="1"/>
      <c r="D4" s="1"/>
      <c r="E4" s="95"/>
      <c r="F4" s="95"/>
      <c r="G4" s="9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>
      <c r="A5" s="1" t="s">
        <v>64</v>
      </c>
      <c r="B5" s="1" t="s">
        <v>71</v>
      </c>
      <c r="C5" s="1"/>
      <c r="D5" s="1"/>
      <c r="E5" s="95"/>
      <c r="F5" s="9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1" t="s">
        <v>65</v>
      </c>
      <c r="B6" s="1" t="s">
        <v>72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.75">
      <c r="A7" s="1" t="s">
        <v>66</v>
      </c>
      <c r="B7" s="1" t="s">
        <v>73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.75">
      <c r="A8" s="1" t="s">
        <v>67</v>
      </c>
      <c r="B8" s="1" t="s">
        <v>74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.75">
      <c r="A19" s="58" t="s">
        <v>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5.75">
      <c r="A20" s="64" t="s">
        <v>83</v>
      </c>
      <c r="B20" s="64"/>
      <c r="C20" s="64"/>
      <c r="D20" s="64"/>
      <c r="E20" s="6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.75">
      <c r="A21" s="58" t="s">
        <v>49</v>
      </c>
      <c r="B21" s="5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.75">
      <c r="A22" s="8"/>
      <c r="B22" s="59" t="s">
        <v>33</v>
      </c>
      <c r="C22" s="8"/>
      <c r="D22" s="8"/>
      <c r="E22" s="8"/>
      <c r="F22" s="8"/>
      <c r="G22" s="8"/>
      <c r="H22" s="8"/>
      <c r="I22" s="60" t="s">
        <v>34</v>
      </c>
      <c r="J22" s="60" t="s">
        <v>35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31.5">
      <c r="A23" s="60" t="s">
        <v>37</v>
      </c>
      <c r="B23" s="59">
        <v>100</v>
      </c>
      <c r="C23" s="59">
        <v>212.5</v>
      </c>
      <c r="D23" s="59">
        <v>320</v>
      </c>
      <c r="E23" s="59">
        <v>375</v>
      </c>
      <c r="F23" s="59">
        <v>421</v>
      </c>
      <c r="G23" s="59">
        <v>624</v>
      </c>
      <c r="H23" s="59">
        <v>867</v>
      </c>
      <c r="I23" s="59">
        <v>1000</v>
      </c>
      <c r="J23" s="61">
        <f>SUM(B23:I23)/8</f>
        <v>489.9375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47.25">
      <c r="A24" s="60" t="s">
        <v>77</v>
      </c>
      <c r="B24" s="65">
        <f>B23*LOG((1+J25/0.1),2)</f>
        <v>0.01442622910945383</v>
      </c>
      <c r="C24" s="65">
        <f>C23*LOG((1+J25/0.1),2)</f>
        <v>0.030655736857589388</v>
      </c>
      <c r="D24" s="65">
        <f>D23*LOG((1+J25/0.1),2)</f>
        <v>0.04616393315025225</v>
      </c>
      <c r="E24" s="65">
        <f>E23*LOG((1+J25/0.1),2)</f>
        <v>0.05409835916045186</v>
      </c>
      <c r="F24" s="65">
        <f>F23*LOG((1+J25/0.1),2)</f>
        <v>0.06073442455080062</v>
      </c>
      <c r="G24" s="65">
        <f>G23*LOG((1+J25/0.1),2)</f>
        <v>0.09001966964299189</v>
      </c>
      <c r="H24" s="65">
        <f>H23*LOG((1+J25/0.1),2)</f>
        <v>0.1250754063789647</v>
      </c>
      <c r="I24" s="65">
        <f>I23*LOG((1+J25/0.1),2)</f>
        <v>0.14426229109453828</v>
      </c>
      <c r="J24" s="6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31.5">
      <c r="A25" s="60" t="s">
        <v>56</v>
      </c>
      <c r="B25" s="59">
        <v>1E-05</v>
      </c>
      <c r="C25" s="59">
        <v>1E-05</v>
      </c>
      <c r="D25" s="59">
        <v>1E-05</v>
      </c>
      <c r="E25" s="59">
        <v>1E-05</v>
      </c>
      <c r="F25" s="59">
        <v>1E-05</v>
      </c>
      <c r="G25" s="59">
        <v>1E-05</v>
      </c>
      <c r="H25" s="59">
        <v>1E-05</v>
      </c>
      <c r="I25" s="59">
        <v>1E-05</v>
      </c>
      <c r="J25" s="59">
        <v>1E-05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47.25">
      <c r="A26" s="60" t="s">
        <v>82</v>
      </c>
      <c r="B26" s="66">
        <f>J23*LOG((1+B25/0.1),2)</f>
        <v>0.07067950624313035</v>
      </c>
      <c r="C26" s="66">
        <f>J23*LOG((1+C25/0.1),2)</f>
        <v>0.07067950624313035</v>
      </c>
      <c r="D26" s="66">
        <f>J23*LOG((1+D25/0.1),2)</f>
        <v>0.07067950624313035</v>
      </c>
      <c r="E26" s="66">
        <f>J23*LOG((1+E25/0.1),2)</f>
        <v>0.07067950624313035</v>
      </c>
      <c r="F26" s="66">
        <f>J23*LOG((1+F25/0.1),2)</f>
        <v>0.07067950624313035</v>
      </c>
      <c r="G26" s="66">
        <f>J23*LOG((1+G25/0.1),2)</f>
        <v>0.07067950624313035</v>
      </c>
      <c r="H26" s="66">
        <f>J23*LOG((1+H25/0.1),2)</f>
        <v>0.07067950624313035</v>
      </c>
      <c r="I26" s="66">
        <f>J23*LOG((1+I25/0.1),2)</f>
        <v>0.07067950624313035</v>
      </c>
      <c r="J26" s="6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.75">
      <c r="A29" s="58" t="s">
        <v>50</v>
      </c>
      <c r="B29" s="5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.75">
      <c r="A30" s="8"/>
      <c r="B30" s="59" t="s">
        <v>33</v>
      </c>
      <c r="C30" s="8"/>
      <c r="D30" s="8"/>
      <c r="E30" s="8"/>
      <c r="F30" s="8"/>
      <c r="G30" s="8"/>
      <c r="H30" s="8"/>
      <c r="I30" s="60" t="s">
        <v>34</v>
      </c>
      <c r="J30" s="60" t="s">
        <v>35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31.5">
      <c r="A31" s="60" t="s">
        <v>37</v>
      </c>
      <c r="B31" s="59">
        <v>1000</v>
      </c>
      <c r="C31" s="59">
        <v>2875</v>
      </c>
      <c r="D31" s="59">
        <v>4961</v>
      </c>
      <c r="E31" s="59">
        <v>7593</v>
      </c>
      <c r="F31" s="59">
        <v>9857</v>
      </c>
      <c r="G31" s="59">
        <v>11324</v>
      </c>
      <c r="H31" s="59">
        <v>13259</v>
      </c>
      <c r="I31" s="59">
        <v>16000</v>
      </c>
      <c r="J31" s="61">
        <f>SUM(B31:I31)/8</f>
        <v>8358.625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47.25">
      <c r="A32" s="60" t="s">
        <v>77</v>
      </c>
      <c r="B32" s="65">
        <f>B31*LOG((1+J33/0.1),2)</f>
        <v>0.14426229109453828</v>
      </c>
      <c r="C32" s="65">
        <f>C31*LOG((1+J33/0.1),2)</f>
        <v>0.4147540868967976</v>
      </c>
      <c r="D32" s="65">
        <f>D31*LOG((1+J33/0.1),2)</f>
        <v>0.7156852261200045</v>
      </c>
      <c r="E32" s="65">
        <f>E31*LOG((1+J33/0.1),2)</f>
        <v>1.0953835762808293</v>
      </c>
      <c r="F32" s="65">
        <f>F31*LOG((1+J33/0.1),2)</f>
        <v>1.421993403318864</v>
      </c>
      <c r="G32" s="65">
        <f>G31*LOG((1+J33/0.1),2)</f>
        <v>1.6336261843545516</v>
      </c>
      <c r="H32" s="65">
        <f>H31*LOG((1+J33/0.1),2)</f>
        <v>1.9127737176224833</v>
      </c>
      <c r="I32" s="65">
        <f>I31*LOG((1+J33/0.1),2)</f>
        <v>2.3081966575126125</v>
      </c>
      <c r="J32" s="6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31.5">
      <c r="A33" s="60" t="s">
        <v>56</v>
      </c>
      <c r="B33" s="59">
        <v>1E-05</v>
      </c>
      <c r="C33" s="59">
        <v>1E-05</v>
      </c>
      <c r="D33" s="59">
        <v>1E-05</v>
      </c>
      <c r="E33" s="59">
        <v>1E-05</v>
      </c>
      <c r="F33" s="59">
        <v>1E-05</v>
      </c>
      <c r="G33" s="59">
        <v>1E-05</v>
      </c>
      <c r="H33" s="59">
        <v>1E-05</v>
      </c>
      <c r="I33" s="59">
        <v>1E-05</v>
      </c>
      <c r="J33" s="59">
        <v>1E-05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47.25">
      <c r="A34" s="60" t="s">
        <v>82</v>
      </c>
      <c r="B34" s="66">
        <f>J31*LOG((1+B33/0.1),2)</f>
        <v>1.2058343929000852</v>
      </c>
      <c r="C34" s="66">
        <f>J31*LOG((1+C33/0.1),2)</f>
        <v>1.2058343929000852</v>
      </c>
      <c r="D34" s="66">
        <f>J31*LOG((1+D33/0.1),2)</f>
        <v>1.2058343929000852</v>
      </c>
      <c r="E34" s="66">
        <f>J31*LOG((1+E33/0.1),2)</f>
        <v>1.2058343929000852</v>
      </c>
      <c r="F34" s="66">
        <f>J31*LOG((1+F33/0.1),2)</f>
        <v>1.2058343929000852</v>
      </c>
      <c r="G34" s="66">
        <f>J31*LOG((1+G33/0.1),2)</f>
        <v>1.2058343929000852</v>
      </c>
      <c r="H34" s="66">
        <f>J31*LOG((1+H33/0.1),2)</f>
        <v>1.2058343929000852</v>
      </c>
      <c r="I34" s="66">
        <f>J31*LOG((1+I33/0.1),2)</f>
        <v>1.2058343929000852</v>
      </c>
      <c r="J34" s="6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.75">
      <c r="A37" s="58" t="s">
        <v>51</v>
      </c>
      <c r="B37" s="68"/>
      <c r="C37" s="69"/>
      <c r="D37" s="69"/>
      <c r="E37" s="69"/>
      <c r="F37" s="69"/>
      <c r="G37" s="69"/>
      <c r="H37" s="69"/>
      <c r="I37" s="69"/>
      <c r="J37" s="6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.75">
      <c r="A38" s="8"/>
      <c r="B38" s="59" t="s">
        <v>33</v>
      </c>
      <c r="C38" s="8"/>
      <c r="D38" s="8"/>
      <c r="E38" s="8"/>
      <c r="F38" s="8"/>
      <c r="G38" s="8"/>
      <c r="H38" s="8"/>
      <c r="I38" s="60" t="s">
        <v>34</v>
      </c>
      <c r="J38" s="60" t="s">
        <v>35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31.5">
      <c r="A39" s="60" t="s">
        <v>37</v>
      </c>
      <c r="B39" s="59">
        <v>16000</v>
      </c>
      <c r="C39" s="59">
        <v>16587</v>
      </c>
      <c r="D39" s="59">
        <v>17352</v>
      </c>
      <c r="E39" s="59">
        <v>17984</v>
      </c>
      <c r="F39" s="59">
        <v>18651</v>
      </c>
      <c r="G39" s="59">
        <v>18980</v>
      </c>
      <c r="H39" s="59">
        <v>19263</v>
      </c>
      <c r="I39" s="59">
        <v>20000</v>
      </c>
      <c r="J39" s="61">
        <f>SUM(B39:I39)/8</f>
        <v>18102.125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47.25">
      <c r="A40" s="60" t="s">
        <v>77</v>
      </c>
      <c r="B40" s="65">
        <f>B39*LOG((1+J41/0.1),2)</f>
        <v>2.3081966575126125</v>
      </c>
      <c r="C40" s="65">
        <f>C39*LOG((1+J41/0.1),2)</f>
        <v>2.3928786223851066</v>
      </c>
      <c r="D40" s="65">
        <f>D39*LOG((1+J41/0.1),2)</f>
        <v>2.5032392750724286</v>
      </c>
      <c r="E40" s="65">
        <f>E39*LOG((1+J41/0.1),2)</f>
        <v>2.5944130430441765</v>
      </c>
      <c r="F40" s="65">
        <f>F39*LOG((1+J41/0.1),2)</f>
        <v>2.6906359912042337</v>
      </c>
      <c r="G40" s="65">
        <f>G39*LOG((1+J41/0.1),2)</f>
        <v>2.738098284974337</v>
      </c>
      <c r="H40" s="65">
        <f>H39*LOG((1+J41/0.1),2)</f>
        <v>2.778924513354091</v>
      </c>
      <c r="I40" s="65">
        <f>I39*LOG((1+J41/0.1),2)</f>
        <v>2.885245821890766</v>
      </c>
      <c r="J40" s="6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1.5">
      <c r="A41" s="60" t="s">
        <v>56</v>
      </c>
      <c r="B41" s="59">
        <v>1E-05</v>
      </c>
      <c r="C41" s="59">
        <v>1E-05</v>
      </c>
      <c r="D41" s="59">
        <v>1E-05</v>
      </c>
      <c r="E41" s="59">
        <v>1E-05</v>
      </c>
      <c r="F41" s="59">
        <v>1E-05</v>
      </c>
      <c r="G41" s="59">
        <v>1E-05</v>
      </c>
      <c r="H41" s="59">
        <v>1E-05</v>
      </c>
      <c r="I41" s="59">
        <v>1E-05</v>
      </c>
      <c r="J41" s="59">
        <v>1E-05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47.25">
      <c r="A42" s="60" t="s">
        <v>82</v>
      </c>
      <c r="B42" s="66">
        <f>J39*LOG((1+B41/0.1),2)</f>
        <v>2.611454026179719</v>
      </c>
      <c r="C42" s="66">
        <f>J39*LOG((1+C41/0.1),2)</f>
        <v>2.611454026179719</v>
      </c>
      <c r="D42" s="66">
        <f>J39*LOG((1+D41/0.1),2)</f>
        <v>2.611454026179719</v>
      </c>
      <c r="E42" s="66">
        <f>J39*LOG((1+E41/0.1),2)</f>
        <v>2.611454026179719</v>
      </c>
      <c r="F42" s="66">
        <f>J39*LOG((1+F41/0.1),2)</f>
        <v>2.611454026179719</v>
      </c>
      <c r="G42" s="66">
        <f>J39*LOG((1+G41/0.1),2)</f>
        <v>2.611454026179719</v>
      </c>
      <c r="H42" s="66">
        <f>J39*LOG((1+H41/0.1),2)</f>
        <v>2.611454026179719</v>
      </c>
      <c r="I42" s="66">
        <f>J39*LOG((1+I41/0.1),2)</f>
        <v>2.611454026179719</v>
      </c>
      <c r="J42" s="6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.75">
      <c r="A45" s="58" t="s">
        <v>52</v>
      </c>
      <c r="B45" s="68"/>
      <c r="C45" s="69"/>
      <c r="D45" s="69"/>
      <c r="E45" s="69"/>
      <c r="F45" s="69"/>
      <c r="G45" s="69"/>
      <c r="H45" s="69"/>
      <c r="I45" s="69"/>
      <c r="J45" s="6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.75">
      <c r="A46" s="8"/>
      <c r="B46" s="59" t="s">
        <v>33</v>
      </c>
      <c r="C46" s="8"/>
      <c r="D46" s="8"/>
      <c r="E46" s="8"/>
      <c r="F46" s="8"/>
      <c r="G46" s="8"/>
      <c r="H46" s="8"/>
      <c r="I46" s="60" t="s">
        <v>34</v>
      </c>
      <c r="J46" s="60" t="s">
        <v>35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31.5">
      <c r="A47" s="60" t="s">
        <v>37</v>
      </c>
      <c r="B47" s="59">
        <v>20000</v>
      </c>
      <c r="C47" s="59">
        <v>30156</v>
      </c>
      <c r="D47" s="59">
        <v>43598</v>
      </c>
      <c r="E47" s="59">
        <v>50267</v>
      </c>
      <c r="F47" s="59">
        <v>61524</v>
      </c>
      <c r="G47" s="59">
        <v>75893</v>
      </c>
      <c r="H47" s="59">
        <v>91029</v>
      </c>
      <c r="I47" s="59">
        <v>100000</v>
      </c>
      <c r="J47" s="61">
        <f>SUM(B47:I47)/8</f>
        <v>59058.375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47.25">
      <c r="A48" s="60" t="s">
        <v>77</v>
      </c>
      <c r="B48" s="65">
        <f>B47*LOG((1+J49/0.1),2)</f>
        <v>2.885245821890766</v>
      </c>
      <c r="C48" s="65">
        <f>C47*LOG((1+J49/0.1),2)</f>
        <v>4.350373650246897</v>
      </c>
      <c r="D48" s="65">
        <f>D47*LOG((1+J49/0.1),2)</f>
        <v>6.28954736713968</v>
      </c>
      <c r="E48" s="65">
        <f>E47*LOG((1+J49/0.1),2)</f>
        <v>7.251632586449157</v>
      </c>
      <c r="F48" s="65">
        <f>F47*LOG((1+J49/0.1),2)</f>
        <v>8.875593197300374</v>
      </c>
      <c r="G48" s="65">
        <f>G47*LOG((1+J49/0.1),2)</f>
        <v>10.948498058037794</v>
      </c>
      <c r="H48" s="65">
        <f>H47*LOG((1+J49/0.1),2)</f>
        <v>13.132052096044726</v>
      </c>
      <c r="I48" s="65">
        <f>I47*LOG((1+J49/0.1),2)</f>
        <v>14.42622910945383</v>
      </c>
      <c r="J48" s="6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31.5">
      <c r="A49" s="60" t="s">
        <v>56</v>
      </c>
      <c r="B49" s="59">
        <v>1E-05</v>
      </c>
      <c r="C49" s="59">
        <v>1E-05</v>
      </c>
      <c r="D49" s="59">
        <v>1E-05</v>
      </c>
      <c r="E49" s="59">
        <v>1E-05</v>
      </c>
      <c r="F49" s="59">
        <v>1E-05</v>
      </c>
      <c r="G49" s="59">
        <v>1E-05</v>
      </c>
      <c r="H49" s="59">
        <v>1E-05</v>
      </c>
      <c r="I49" s="59">
        <v>1E-05</v>
      </c>
      <c r="J49" s="59">
        <v>1E-05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47.25">
      <c r="A50" s="60" t="s">
        <v>82</v>
      </c>
      <c r="B50" s="66">
        <f>J47*LOG((1+B49/0.1),2)</f>
        <v>8.519896485820404</v>
      </c>
      <c r="C50" s="66">
        <f>J47*LOG((1+C49/0.1),2)</f>
        <v>8.519896485820404</v>
      </c>
      <c r="D50" s="66">
        <f>J47*LOG((1+D49/0.1),2)</f>
        <v>8.519896485820404</v>
      </c>
      <c r="E50" s="66">
        <f>J47*LOG((1+E49/0.1),2)</f>
        <v>8.519896485820404</v>
      </c>
      <c r="F50" s="66">
        <f>J47*LOG((1+F49/0.1),2)</f>
        <v>8.519896485820404</v>
      </c>
      <c r="G50" s="66">
        <f>J47*LOG((1+G49/0.1),2)</f>
        <v>8.519896485820404</v>
      </c>
      <c r="H50" s="66">
        <f>J47*LOG((1+H49/0.1),2)</f>
        <v>8.519896485820404</v>
      </c>
      <c r="I50" s="66">
        <f>J47*LOG((1+I49/0.1),2)</f>
        <v>8.519896485820404</v>
      </c>
      <c r="J50" s="6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.75">
      <c r="A53" s="94" t="s">
        <v>60</v>
      </c>
      <c r="B53" s="94"/>
      <c r="C53" s="94"/>
      <c r="D53" s="69"/>
      <c r="E53" s="69"/>
      <c r="F53" s="69"/>
      <c r="G53" s="69"/>
      <c r="H53" s="69"/>
      <c r="I53" s="69"/>
      <c r="J53" s="6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.75">
      <c r="A54" s="8"/>
      <c r="B54" s="59" t="s">
        <v>33</v>
      </c>
      <c r="C54" s="8"/>
      <c r="D54" s="8"/>
      <c r="E54" s="8"/>
      <c r="F54" s="8"/>
      <c r="G54" s="8"/>
      <c r="H54" s="8"/>
      <c r="I54" s="60" t="s">
        <v>34</v>
      </c>
      <c r="J54" s="60" t="s">
        <v>35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31.5">
      <c r="A55" s="60" t="s">
        <v>37</v>
      </c>
      <c r="B55" s="59">
        <v>10000</v>
      </c>
      <c r="C55" s="59">
        <v>40256</v>
      </c>
      <c r="D55" s="59">
        <v>89653</v>
      </c>
      <c r="E55" s="59">
        <v>126012</v>
      </c>
      <c r="F55" s="59">
        <v>150371</v>
      </c>
      <c r="G55" s="59">
        <v>186957</v>
      </c>
      <c r="H55" s="59">
        <v>210321</v>
      </c>
      <c r="I55" s="59">
        <v>250000</v>
      </c>
      <c r="J55" s="61">
        <f>SUM(B55:I55)/8</f>
        <v>132946.25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47.25">
      <c r="A56" s="60" t="s">
        <v>77</v>
      </c>
      <c r="B56" s="62">
        <f>B55*LOG((1+J57/0.1),2)</f>
        <v>426.4433740849372</v>
      </c>
      <c r="C56" s="62">
        <f>C55*LOG((1+J57/0.1),2)</f>
        <v>1716.6904467163233</v>
      </c>
      <c r="D56" s="62">
        <f>D55*LOG((1+J57/0.1),2)</f>
        <v>3823.192781683688</v>
      </c>
      <c r="E56" s="62">
        <f>E55*LOG((1+J57/0.1),2)</f>
        <v>5373.698245519111</v>
      </c>
      <c r="F56" s="62">
        <f>F55*LOG((1+J57/0.1),2)</f>
        <v>6412.471660452609</v>
      </c>
      <c r="G56" s="62">
        <f>G55*LOG((1+J57/0.1),2)</f>
        <v>7972.657388879761</v>
      </c>
      <c r="H56" s="62">
        <f>H55*LOG((1+J57/0.1),2)</f>
        <v>8968.999688091808</v>
      </c>
      <c r="I56" s="62">
        <f>I55*LOG((1+J57/0.1),2)</f>
        <v>10661.084352123431</v>
      </c>
      <c r="J56" s="6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31.5">
      <c r="A57" s="60" t="s">
        <v>38</v>
      </c>
      <c r="B57" s="59">
        <v>0.003</v>
      </c>
      <c r="C57" s="59">
        <v>0.003</v>
      </c>
      <c r="D57" s="59">
        <v>0.003</v>
      </c>
      <c r="E57" s="59">
        <v>0.003</v>
      </c>
      <c r="F57" s="59">
        <v>0.003</v>
      </c>
      <c r="G57" s="59">
        <v>0.003</v>
      </c>
      <c r="H57" s="59">
        <v>0.003</v>
      </c>
      <c r="I57" s="59">
        <v>0.003</v>
      </c>
      <c r="J57" s="61">
        <v>0.003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47.25">
      <c r="A58" s="60" t="s">
        <v>82</v>
      </c>
      <c r="B58" s="62">
        <f>J55*LOG((1+B57/0.1),2)</f>
        <v>5669.404742193959</v>
      </c>
      <c r="C58" s="62">
        <f>J55*LOG((1+C57/0.1),2)</f>
        <v>5669.404742193959</v>
      </c>
      <c r="D58" s="62">
        <f>J55*LOG((1+D57/0.1),2)</f>
        <v>5669.404742193959</v>
      </c>
      <c r="E58" s="62">
        <f>J55*LOG((1+E57/0.1),2)</f>
        <v>5669.404742193959</v>
      </c>
      <c r="F58" s="62">
        <f>J55*LOG((1+F57/0.1),2)</f>
        <v>5669.404742193959</v>
      </c>
      <c r="G58" s="62">
        <f>J55*LOG((1+G57/0.1),2)</f>
        <v>5669.404742193959</v>
      </c>
      <c r="H58" s="62">
        <f>J55*LOG((1+H57/0.1),2)</f>
        <v>5669.404742193959</v>
      </c>
      <c r="I58" s="62">
        <f>J55*LOG((1+I57/0.1),2)</f>
        <v>5669.404742193959</v>
      </c>
      <c r="J58" s="6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61" spans="1:10" ht="15.75">
      <c r="A61" s="58" t="s">
        <v>53</v>
      </c>
      <c r="B61" s="68"/>
      <c r="C61" s="69"/>
      <c r="D61" s="69"/>
      <c r="E61" s="69"/>
      <c r="F61" s="69"/>
      <c r="G61" s="69"/>
      <c r="H61" s="69"/>
      <c r="I61" s="69"/>
      <c r="J61" s="69"/>
    </row>
    <row r="62" spans="1:10" ht="15.75">
      <c r="A62" s="8"/>
      <c r="B62" s="59" t="s">
        <v>33</v>
      </c>
      <c r="C62" s="8"/>
      <c r="D62" s="8"/>
      <c r="E62" s="8"/>
      <c r="F62" s="8"/>
      <c r="G62" s="8"/>
      <c r="H62" s="8"/>
      <c r="I62" s="60" t="s">
        <v>34</v>
      </c>
      <c r="J62" s="60" t="s">
        <v>35</v>
      </c>
    </row>
    <row r="63" spans="1:10" ht="31.5">
      <c r="A63" s="60" t="s">
        <v>37</v>
      </c>
      <c r="B63" s="59">
        <v>250000</v>
      </c>
      <c r="C63" s="59">
        <v>293750</v>
      </c>
      <c r="D63" s="59">
        <v>357691</v>
      </c>
      <c r="E63" s="59">
        <v>421063</v>
      </c>
      <c r="F63" s="59">
        <v>486956</v>
      </c>
      <c r="G63" s="59">
        <v>529145</v>
      </c>
      <c r="H63" s="59">
        <v>571631</v>
      </c>
      <c r="I63" s="59">
        <v>600000</v>
      </c>
      <c r="J63" s="61">
        <f>SUM(B63:I63)/8</f>
        <v>438779.5</v>
      </c>
    </row>
    <row r="64" spans="1:10" ht="47.25">
      <c r="A64" s="60" t="s">
        <v>77</v>
      </c>
      <c r="B64" s="65">
        <f>B63*LOG((1+J65/0.1),2)</f>
        <v>36.06557277363457</v>
      </c>
      <c r="C64" s="65">
        <f>C63*LOG((1+J65/0.1),2)</f>
        <v>42.377048009020626</v>
      </c>
      <c r="D64" s="65">
        <f>D63*LOG((1+J65/0.1),2)</f>
        <v>51.601323163896495</v>
      </c>
      <c r="E64" s="65">
        <f>E63*LOG((1+J65/0.1),2)</f>
        <v>60.743513075139575</v>
      </c>
      <c r="F64" s="65">
        <f>F63*LOG((1+J65/0.1),2)</f>
        <v>70.24938822223199</v>
      </c>
      <c r="G64" s="65">
        <f>G63*LOG((1+J65/0.1),2)</f>
        <v>76.33567002121947</v>
      </c>
      <c r="H64" s="65">
        <f>H63*LOG((1+J65/0.1),2)</f>
        <v>82.46479772066202</v>
      </c>
      <c r="I64" s="65">
        <f>I63*LOG((1+J65/0.1),2)</f>
        <v>86.55737465672297</v>
      </c>
      <c r="J64" s="61"/>
    </row>
    <row r="65" spans="1:10" ht="31.5">
      <c r="A65" s="60" t="s">
        <v>56</v>
      </c>
      <c r="B65" s="59">
        <v>1E-05</v>
      </c>
      <c r="C65" s="59">
        <v>1E-05</v>
      </c>
      <c r="D65" s="59">
        <v>1E-05</v>
      </c>
      <c r="E65" s="59">
        <v>1E-05</v>
      </c>
      <c r="F65" s="59">
        <v>1E-05</v>
      </c>
      <c r="G65" s="59">
        <v>1E-05</v>
      </c>
      <c r="H65" s="59">
        <v>1E-05</v>
      </c>
      <c r="I65" s="59">
        <v>1E-05</v>
      </c>
      <c r="J65" s="59">
        <v>1E-05</v>
      </c>
    </row>
    <row r="66" spans="1:10" ht="47.25">
      <c r="A66" s="60" t="s">
        <v>82</v>
      </c>
      <c r="B66" s="66">
        <f>J63*LOG((1+B65/0.1),2)</f>
        <v>63.29933595531597</v>
      </c>
      <c r="C66" s="66">
        <f>J63*LOG((1+C65/0.1),2)</f>
        <v>63.29933595531597</v>
      </c>
      <c r="D66" s="66">
        <f>J63*LOG((1+D65/0.1),2)</f>
        <v>63.29933595531597</v>
      </c>
      <c r="E66" s="66">
        <f>J63*LOG((1+E65/0.1),2)</f>
        <v>63.29933595531597</v>
      </c>
      <c r="F66" s="66">
        <f>J63*LOG((1+F65/0.1),2)</f>
        <v>63.29933595531597</v>
      </c>
      <c r="G66" s="66">
        <f>J63*LOG((1+G65/0.1),2)</f>
        <v>63.29933595531597</v>
      </c>
      <c r="H66" s="66">
        <f>J63*LOG((1+H65/0.1),2)</f>
        <v>63.29933595531597</v>
      </c>
      <c r="I66" s="66">
        <f>J63*LOG((1+I65/0.1),2)</f>
        <v>63.29933595531597</v>
      </c>
      <c r="J66" s="63"/>
    </row>
    <row r="69" spans="1:10" ht="15.75">
      <c r="A69" s="58" t="s">
        <v>54</v>
      </c>
      <c r="B69" s="68"/>
      <c r="C69" s="69"/>
      <c r="D69" s="69"/>
      <c r="E69" s="69"/>
      <c r="F69" s="69"/>
      <c r="G69" s="69"/>
      <c r="H69" s="69"/>
      <c r="I69" s="69"/>
      <c r="J69" s="69"/>
    </row>
    <row r="70" spans="1:10" ht="15.75">
      <c r="A70" s="8"/>
      <c r="B70" s="59" t="s">
        <v>33</v>
      </c>
      <c r="C70" s="8"/>
      <c r="D70" s="8"/>
      <c r="E70" s="8"/>
      <c r="F70" s="8"/>
      <c r="G70" s="8"/>
      <c r="H70" s="8"/>
      <c r="I70" s="60" t="s">
        <v>34</v>
      </c>
      <c r="J70" s="60" t="s">
        <v>35</v>
      </c>
    </row>
    <row r="71" spans="1:10" ht="31.5">
      <c r="A71" s="60" t="s">
        <v>37</v>
      </c>
      <c r="B71" s="59">
        <v>600000</v>
      </c>
      <c r="C71" s="59">
        <v>612500</v>
      </c>
      <c r="D71" s="59">
        <v>627596</v>
      </c>
      <c r="E71" s="59">
        <v>632964</v>
      </c>
      <c r="F71" s="59">
        <v>655123</v>
      </c>
      <c r="G71" s="59">
        <v>671203</v>
      </c>
      <c r="H71" s="59">
        <v>695029</v>
      </c>
      <c r="I71" s="59">
        <v>700000</v>
      </c>
      <c r="J71" s="61">
        <f>SUM(B71:I71)/8</f>
        <v>649301.875</v>
      </c>
    </row>
    <row r="72" spans="1:10" ht="47.25">
      <c r="A72" s="60" t="s">
        <v>77</v>
      </c>
      <c r="B72" s="65">
        <f>B71*LOG((1+J73/0.1),2)</f>
        <v>86.55737465672297</v>
      </c>
      <c r="C72" s="65">
        <f>C71*LOG((1+J73/0.1),2)</f>
        <v>88.3606532954047</v>
      </c>
      <c r="D72" s="65">
        <f>D71*LOG((1+J73/0.1),2)</f>
        <v>90.53843684176786</v>
      </c>
      <c r="E72" s="65">
        <f>E71*LOG((1+J73/0.1),2)</f>
        <v>91.31283682036333</v>
      </c>
      <c r="F72" s="65">
        <f>F71*LOG((1+J73/0.1),2)</f>
        <v>94.50954492872721</v>
      </c>
      <c r="G72" s="65">
        <f>G71*LOG((1+J73/0.1),2)</f>
        <v>96.8292825695274</v>
      </c>
      <c r="H72" s="65">
        <f>H71*LOG((1+J73/0.1),2)</f>
        <v>100.26647591714585</v>
      </c>
      <c r="I72" s="65">
        <f>I71*LOG((1+J73/0.1),2)</f>
        <v>100.9836037661768</v>
      </c>
      <c r="J72" s="61"/>
    </row>
    <row r="73" spans="1:10" ht="31.5">
      <c r="A73" s="60" t="s">
        <v>56</v>
      </c>
      <c r="B73" s="59">
        <v>1E-05</v>
      </c>
      <c r="C73" s="59">
        <v>1E-05</v>
      </c>
      <c r="D73" s="59">
        <v>1E-05</v>
      </c>
      <c r="E73" s="59">
        <v>1E-05</v>
      </c>
      <c r="F73" s="59">
        <v>1E-05</v>
      </c>
      <c r="G73" s="59">
        <v>1E-05</v>
      </c>
      <c r="H73" s="59">
        <v>1E-05</v>
      </c>
      <c r="I73" s="59">
        <v>1E-05</v>
      </c>
      <c r="J73" s="59">
        <v>1E-05</v>
      </c>
    </row>
    <row r="74" spans="1:10" ht="47.25">
      <c r="A74" s="60" t="s">
        <v>82</v>
      </c>
      <c r="B74" s="66">
        <f>J71*LOG((1+B73/0.1),2)</f>
        <v>93.66977609947952</v>
      </c>
      <c r="C74" s="66">
        <f>J71*LOG((1+C73/0.1),2)</f>
        <v>93.66977609947952</v>
      </c>
      <c r="D74" s="66">
        <f>J71*LOG((1+D73/0.1),2)</f>
        <v>93.66977609947952</v>
      </c>
      <c r="E74" s="66">
        <f>J71*LOG((1+E73/0.1),2)</f>
        <v>93.66977609947952</v>
      </c>
      <c r="F74" s="66">
        <f>J71*LOG((1+F73/0.1),2)</f>
        <v>93.66977609947952</v>
      </c>
      <c r="G74" s="66">
        <f>J71*LOG((1+G73/0.1),2)</f>
        <v>93.66977609947952</v>
      </c>
      <c r="H74" s="66">
        <f>J71*LOG((1+H73/0.1),2)</f>
        <v>93.66977609947952</v>
      </c>
      <c r="I74" s="66">
        <f>J71*LOG((1+I73/0.1),2)</f>
        <v>93.66977609947952</v>
      </c>
      <c r="J74" s="63"/>
    </row>
  </sheetData>
  <mergeCells count="4">
    <mergeCell ref="G2:G4"/>
    <mergeCell ref="A53:C53"/>
    <mergeCell ref="E1:F1"/>
    <mergeCell ref="E2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22"/>
  <sheetViews>
    <sheetView workbookViewId="0" topLeftCell="A1">
      <selection activeCell="F26" sqref="F26"/>
    </sheetView>
  </sheetViews>
  <sheetFormatPr defaultColWidth="9.140625" defaultRowHeight="12.75"/>
  <cols>
    <col min="1" max="1" width="26.8515625" style="0" customWidth="1"/>
    <col min="2" max="2" width="17.00390625" style="0" customWidth="1"/>
  </cols>
  <sheetData>
    <row r="1" spans="1:2" ht="24" customHeight="1">
      <c r="A1" s="15" t="s">
        <v>44</v>
      </c>
      <c r="B1" s="15" t="s">
        <v>18</v>
      </c>
    </row>
    <row r="2" spans="1:2" ht="12.75">
      <c r="A2" s="14" t="s">
        <v>45</v>
      </c>
      <c r="B2" s="14" t="s">
        <v>46</v>
      </c>
    </row>
    <row r="17" spans="1:2" ht="12.75">
      <c r="A17" s="19" t="s">
        <v>47</v>
      </c>
      <c r="B17" s="14"/>
    </row>
    <row r="18" spans="1:10" ht="12.75">
      <c r="A18" s="13"/>
      <c r="B18" s="25" t="s">
        <v>33</v>
      </c>
      <c r="C18" s="13"/>
      <c r="D18" s="13"/>
      <c r="E18" s="13"/>
      <c r="F18" s="13"/>
      <c r="G18" s="13"/>
      <c r="H18" s="13"/>
      <c r="I18" s="26" t="s">
        <v>34</v>
      </c>
      <c r="J18" s="26" t="s">
        <v>35</v>
      </c>
    </row>
    <row r="19" spans="1:10" ht="25.5">
      <c r="A19" s="51" t="s">
        <v>37</v>
      </c>
      <c r="B19" s="54">
        <v>0.3</v>
      </c>
      <c r="C19" s="54">
        <v>0.69</v>
      </c>
      <c r="D19" s="54">
        <v>1.1</v>
      </c>
      <c r="E19" s="54">
        <v>1.49666666666667</v>
      </c>
      <c r="F19" s="54">
        <v>1.89666666666667</v>
      </c>
      <c r="G19" s="54">
        <v>2.29666666666667</v>
      </c>
      <c r="H19" s="54">
        <v>2.69666666666667</v>
      </c>
      <c r="I19" s="52">
        <v>3.4</v>
      </c>
      <c r="J19" s="27">
        <f>SUM(B19:I19)/8</f>
        <v>1.7345833333333351</v>
      </c>
    </row>
    <row r="20" spans="1:10" ht="25.5">
      <c r="A20" s="51" t="s">
        <v>77</v>
      </c>
      <c r="B20" s="28">
        <f aca="true" t="shared" si="0" ref="B20:I20">B19*LOG((1+749/0.1),2)</f>
        <v>3.861282781994811</v>
      </c>
      <c r="C20" s="28">
        <f t="shared" si="0"/>
        <v>8.880950398588064</v>
      </c>
      <c r="D20" s="28">
        <f t="shared" si="0"/>
        <v>14.158036867314308</v>
      </c>
      <c r="E20" s="28">
        <f t="shared" si="0"/>
        <v>19.26351076795193</v>
      </c>
      <c r="F20" s="28">
        <f t="shared" si="0"/>
        <v>24.41188781061168</v>
      </c>
      <c r="G20" s="28">
        <f t="shared" si="0"/>
        <v>29.56026485327143</v>
      </c>
      <c r="H20" s="28">
        <f t="shared" si="0"/>
        <v>34.70864189593117</v>
      </c>
      <c r="I20" s="28">
        <f t="shared" si="0"/>
        <v>43.761204862607855</v>
      </c>
      <c r="J20" s="29"/>
    </row>
    <row r="21" spans="1:10" ht="25.5">
      <c r="A21" s="51" t="s">
        <v>38</v>
      </c>
      <c r="B21" s="52">
        <v>1E-05</v>
      </c>
      <c r="C21" s="52">
        <v>1E-05</v>
      </c>
      <c r="D21" s="52">
        <v>1E-05</v>
      </c>
      <c r="E21" s="52">
        <v>1E-05</v>
      </c>
      <c r="F21" s="52">
        <v>1E-05</v>
      </c>
      <c r="G21" s="52">
        <v>1E-05</v>
      </c>
      <c r="H21" s="52">
        <v>1E-05</v>
      </c>
      <c r="I21" s="52">
        <v>1E-05</v>
      </c>
      <c r="J21" s="77">
        <f>SUM(B21:I21)/8</f>
        <v>1E-05</v>
      </c>
    </row>
    <row r="22" spans="1:10" ht="38.25">
      <c r="A22" s="51" t="s">
        <v>40</v>
      </c>
      <c r="B22" s="78">
        <f aca="true" t="shared" si="1" ref="B22:I22">2*LOG((1+B21/0.1),2)</f>
        <v>0.0002885245821890766</v>
      </c>
      <c r="C22" s="78">
        <f t="shared" si="1"/>
        <v>0.0002885245821890766</v>
      </c>
      <c r="D22" s="78">
        <f t="shared" si="1"/>
        <v>0.0002885245821890766</v>
      </c>
      <c r="E22" s="78">
        <f t="shared" si="1"/>
        <v>0.0002885245821890766</v>
      </c>
      <c r="F22" s="78">
        <f t="shared" si="1"/>
        <v>0.0002885245821890766</v>
      </c>
      <c r="G22" s="78">
        <f t="shared" si="1"/>
        <v>0.0002885245821890766</v>
      </c>
      <c r="H22" s="78">
        <f t="shared" si="1"/>
        <v>0.0002885245821890766</v>
      </c>
      <c r="I22" s="78">
        <f t="shared" si="1"/>
        <v>0.0002885245821890766</v>
      </c>
      <c r="J22" s="7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J44"/>
  <sheetViews>
    <sheetView workbookViewId="0" topLeftCell="A1">
      <selection activeCell="B19" sqref="B19"/>
    </sheetView>
  </sheetViews>
  <sheetFormatPr defaultColWidth="9.140625" defaultRowHeight="12.75"/>
  <cols>
    <col min="1" max="1" width="63.28125" style="0" customWidth="1"/>
    <col min="2" max="2" width="16.421875" style="0" customWidth="1"/>
    <col min="3" max="3" width="7.7109375" style="0" customWidth="1"/>
    <col min="4" max="6" width="7.57421875" style="0" customWidth="1"/>
    <col min="7" max="8" width="7.421875" style="0" customWidth="1"/>
    <col min="9" max="9" width="7.57421875" style="0" customWidth="1"/>
    <col min="10" max="10" width="6.57421875" style="0" customWidth="1"/>
  </cols>
  <sheetData>
    <row r="1" spans="1:2" ht="24.75" customHeight="1">
      <c r="A1" s="15" t="s">
        <v>19</v>
      </c>
      <c r="B1" s="15" t="s">
        <v>18</v>
      </c>
    </row>
    <row r="2" spans="1:2" ht="12.75">
      <c r="A2" t="s">
        <v>17</v>
      </c>
      <c r="B2" s="14" t="s">
        <v>16</v>
      </c>
    </row>
    <row r="3" spans="1:2" ht="12.75">
      <c r="A3" s="16" t="s">
        <v>20</v>
      </c>
      <c r="B3" s="18" t="s">
        <v>21</v>
      </c>
    </row>
    <row r="4" spans="1:2" ht="12.75">
      <c r="A4" s="17" t="s">
        <v>22</v>
      </c>
      <c r="B4" s="18" t="s">
        <v>23</v>
      </c>
    </row>
    <row r="5" spans="1:2" ht="12.75">
      <c r="A5" s="16" t="s">
        <v>25</v>
      </c>
      <c r="B5" s="20" t="s">
        <v>24</v>
      </c>
    </row>
    <row r="6" spans="1:2" ht="12.75">
      <c r="A6" s="16" t="s">
        <v>27</v>
      </c>
      <c r="B6" s="20" t="s">
        <v>26</v>
      </c>
    </row>
    <row r="7" spans="1:2" ht="12.75">
      <c r="A7" s="17" t="s">
        <v>28</v>
      </c>
      <c r="B7" s="18" t="s">
        <v>29</v>
      </c>
    </row>
    <row r="8" spans="1:2" ht="25.5">
      <c r="A8" s="21" t="s">
        <v>30</v>
      </c>
      <c r="B8" s="14" t="s">
        <v>24</v>
      </c>
    </row>
    <row r="9" spans="1:2" ht="12.75">
      <c r="A9" t="s">
        <v>32</v>
      </c>
      <c r="B9" s="14" t="s">
        <v>31</v>
      </c>
    </row>
    <row r="10" ht="12.75">
      <c r="B10" s="14"/>
    </row>
    <row r="11" ht="12.75">
      <c r="B11" s="14"/>
    </row>
    <row r="12" ht="12.75">
      <c r="B12" s="14"/>
    </row>
    <row r="13" ht="12.75">
      <c r="B13" s="14"/>
    </row>
    <row r="14" spans="1:2" ht="12.75">
      <c r="A14" s="19" t="s">
        <v>36</v>
      </c>
      <c r="B14" s="14"/>
    </row>
    <row r="15" spans="1:10" ht="25.5">
      <c r="A15" s="13"/>
      <c r="B15" s="25" t="s">
        <v>33</v>
      </c>
      <c r="C15" s="13"/>
      <c r="D15" s="13"/>
      <c r="E15" s="13"/>
      <c r="F15" s="13"/>
      <c r="G15" s="13"/>
      <c r="H15" s="13"/>
      <c r="I15" s="26" t="s">
        <v>34</v>
      </c>
      <c r="J15" s="26" t="s">
        <v>35</v>
      </c>
    </row>
    <row r="16" spans="1:10" ht="12.75">
      <c r="A16" s="51" t="s">
        <v>37</v>
      </c>
      <c r="B16" s="52">
        <v>1810</v>
      </c>
      <c r="C16" s="52">
        <v>3500</v>
      </c>
      <c r="D16" s="52">
        <v>7000</v>
      </c>
      <c r="E16" s="52">
        <v>10150</v>
      </c>
      <c r="F16" s="52">
        <v>18068</v>
      </c>
      <c r="G16" s="52">
        <v>21450</v>
      </c>
      <c r="H16" s="52">
        <v>25140</v>
      </c>
      <c r="I16" s="52">
        <v>29700</v>
      </c>
      <c r="J16" s="27">
        <f>SUM(B16:I16)/8</f>
        <v>14602.25</v>
      </c>
    </row>
    <row r="17" spans="1:10" ht="12.75">
      <c r="A17" s="51" t="s">
        <v>39</v>
      </c>
      <c r="B17" s="28">
        <f aca="true" t="shared" si="0" ref="B17:I17">B16*LOG((1+749/0.1),2)</f>
        <v>23296.40611803536</v>
      </c>
      <c r="C17" s="28">
        <f t="shared" si="0"/>
        <v>45048.299123272795</v>
      </c>
      <c r="D17" s="28">
        <f t="shared" si="0"/>
        <v>90096.59824654559</v>
      </c>
      <c r="E17" s="28">
        <f t="shared" si="0"/>
        <v>130640.06745749111</v>
      </c>
      <c r="F17" s="28">
        <f t="shared" si="0"/>
        <v>232552.1910169408</v>
      </c>
      <c r="G17" s="28">
        <f t="shared" si="0"/>
        <v>276081.718912629</v>
      </c>
      <c r="H17" s="28">
        <f t="shared" si="0"/>
        <v>323575.4971311652</v>
      </c>
      <c r="I17" s="28">
        <f t="shared" si="0"/>
        <v>382266.9954174863</v>
      </c>
      <c r="J17" s="29"/>
    </row>
    <row r="18" spans="1:10" ht="12.75">
      <c r="A18" s="51" t="s">
        <v>38</v>
      </c>
      <c r="B18" s="52">
        <v>0.05</v>
      </c>
      <c r="C18" s="52">
        <v>214</v>
      </c>
      <c r="D18" s="52">
        <v>428</v>
      </c>
      <c r="E18" s="52">
        <v>642</v>
      </c>
      <c r="F18" s="52">
        <v>856</v>
      </c>
      <c r="G18" s="52">
        <v>1070</v>
      </c>
      <c r="H18" s="52">
        <v>1284</v>
      </c>
      <c r="I18" s="52">
        <v>1500</v>
      </c>
      <c r="J18" s="27">
        <f>SUM(B18:I18)/8</f>
        <v>749.25625</v>
      </c>
    </row>
    <row r="19" spans="1:10" ht="12.75">
      <c r="A19" s="51" t="s">
        <v>40</v>
      </c>
      <c r="B19" s="28">
        <f aca="true" t="shared" si="1" ref="B19:I19">14602*LOG((1+B18/0.1),2)</f>
        <v>8541.622435530322</v>
      </c>
      <c r="C19" s="28">
        <f t="shared" si="1"/>
        <v>161557.5367117892</v>
      </c>
      <c r="D19" s="28">
        <f t="shared" si="1"/>
        <v>176154.61641911542</v>
      </c>
      <c r="E19" s="28">
        <f t="shared" si="1"/>
        <v>184694.59850167728</v>
      </c>
      <c r="F19" s="28">
        <f t="shared" si="1"/>
        <v>190754.15584176203</v>
      </c>
      <c r="G19" s="28">
        <f t="shared" si="1"/>
        <v>195454.45773334673</v>
      </c>
      <c r="H19" s="28">
        <f t="shared" si="1"/>
        <v>199294.95802097037</v>
      </c>
      <c r="I19" s="28">
        <f t="shared" si="1"/>
        <v>202570.2029704321</v>
      </c>
      <c r="J19" s="29"/>
    </row>
    <row r="20" ht="12.75">
      <c r="J20" s="24"/>
    </row>
    <row r="21" spans="1:10" ht="12.75">
      <c r="A21" s="50"/>
      <c r="J21" s="24"/>
    </row>
    <row r="22" spans="1:10" ht="12.75">
      <c r="A22" s="49" t="s">
        <v>41</v>
      </c>
      <c r="J22" s="24"/>
    </row>
    <row r="23" spans="1:10" ht="13.5" thickBot="1">
      <c r="A23" s="50"/>
      <c r="J23" s="24"/>
    </row>
    <row r="24" spans="1:10" ht="14.25" thickBot="1" thickTop="1">
      <c r="A24" s="30"/>
      <c r="B24" s="33" t="s">
        <v>33</v>
      </c>
      <c r="C24" s="36"/>
      <c r="D24" s="33"/>
      <c r="E24" s="36"/>
      <c r="F24" s="33"/>
      <c r="G24" s="36"/>
      <c r="H24" s="33"/>
      <c r="I24" s="36" t="s">
        <v>34</v>
      </c>
      <c r="J24" s="39" t="s">
        <v>35</v>
      </c>
    </row>
    <row r="25" spans="1:10" ht="14.25" thickBot="1" thickTop="1">
      <c r="A25" s="31" t="s">
        <v>37</v>
      </c>
      <c r="B25" s="33">
        <v>455</v>
      </c>
      <c r="C25" s="36">
        <v>526</v>
      </c>
      <c r="D25" s="33">
        <v>646</v>
      </c>
      <c r="E25" s="36">
        <v>781</v>
      </c>
      <c r="F25" s="33">
        <v>901</v>
      </c>
      <c r="G25" s="36">
        <v>1091</v>
      </c>
      <c r="H25" s="33">
        <v>1327</v>
      </c>
      <c r="I25" s="36">
        <v>1606</v>
      </c>
      <c r="J25" s="39">
        <f>SUM(B25:I25)/8</f>
        <v>916.625</v>
      </c>
    </row>
    <row r="26" spans="1:10" ht="14.25" thickBot="1" thickTop="1">
      <c r="A26" s="31" t="s">
        <v>39</v>
      </c>
      <c r="B26" s="34">
        <f aca="true" t="shared" si="2" ref="B26:I26">B25*LOG((1+7/0.1),2)</f>
        <v>2798.1349393746304</v>
      </c>
      <c r="C26" s="37">
        <f t="shared" si="2"/>
        <v>3234.766984859463</v>
      </c>
      <c r="D26" s="34">
        <f t="shared" si="2"/>
        <v>3972.736639200025</v>
      </c>
      <c r="E26" s="37">
        <f t="shared" si="2"/>
        <v>4802.952500333156</v>
      </c>
      <c r="F26" s="34">
        <f t="shared" si="2"/>
        <v>5540.922154673719</v>
      </c>
      <c r="G26" s="37">
        <f t="shared" si="2"/>
        <v>6709.374107379608</v>
      </c>
      <c r="H26" s="34">
        <f t="shared" si="2"/>
        <v>8160.714427582713</v>
      </c>
      <c r="I26" s="37">
        <f t="shared" si="2"/>
        <v>9876.493873924519</v>
      </c>
      <c r="J26" s="39"/>
    </row>
    <row r="27" spans="1:10" ht="14.25" thickBot="1" thickTop="1">
      <c r="A27" s="31" t="s">
        <v>38</v>
      </c>
      <c r="B27" s="33">
        <v>5</v>
      </c>
      <c r="C27" s="36">
        <v>5.7</v>
      </c>
      <c r="D27" s="33">
        <v>6.4</v>
      </c>
      <c r="E27" s="36">
        <v>7.1</v>
      </c>
      <c r="F27" s="33">
        <v>7.8</v>
      </c>
      <c r="G27" s="36">
        <v>8.5</v>
      </c>
      <c r="H27" s="33">
        <v>9.2</v>
      </c>
      <c r="I27" s="36">
        <v>10</v>
      </c>
      <c r="J27" s="39">
        <f>SUM(B27:I27)/8</f>
        <v>7.4625</v>
      </c>
    </row>
    <row r="28" spans="1:10" ht="14.25" thickBot="1" thickTop="1">
      <c r="A28" s="32" t="s">
        <v>40</v>
      </c>
      <c r="B28" s="35">
        <f aca="true" t="shared" si="3" ref="B28:I28">917*LOG((1+B27/0.1),2)</f>
        <v>5201.614038587862</v>
      </c>
      <c r="C28" s="38">
        <f t="shared" si="3"/>
        <v>5371.768572531983</v>
      </c>
      <c r="D28" s="35">
        <f t="shared" si="3"/>
        <v>5522.511284547093</v>
      </c>
      <c r="E28" s="38">
        <f t="shared" si="3"/>
        <v>5657.8212263226005</v>
      </c>
      <c r="F28" s="35">
        <f t="shared" si="3"/>
        <v>5780.566946078404</v>
      </c>
      <c r="G28" s="38">
        <f t="shared" si="3"/>
        <v>5892.884780061824</v>
      </c>
      <c r="H28" s="35">
        <f t="shared" si="3"/>
        <v>5996.408629786064</v>
      </c>
      <c r="I28" s="38">
        <f t="shared" si="3"/>
        <v>6105.579929683397</v>
      </c>
      <c r="J28" s="40"/>
    </row>
    <row r="29" spans="1:10" ht="13.5" thickTop="1">
      <c r="A29" s="22"/>
      <c r="B29" s="23"/>
      <c r="C29" s="23"/>
      <c r="D29" s="23"/>
      <c r="E29" s="23"/>
      <c r="F29" s="23"/>
      <c r="G29" s="23"/>
      <c r="H29" s="23"/>
      <c r="I29" s="23"/>
      <c r="J29" s="24"/>
    </row>
    <row r="31" ht="12.75">
      <c r="A31" s="19" t="s">
        <v>42</v>
      </c>
    </row>
    <row r="32" ht="13.5" thickBot="1"/>
    <row r="33" spans="1:10" ht="14.25" thickBot="1" thickTop="1">
      <c r="A33" s="41"/>
      <c r="B33" s="42" t="s">
        <v>33</v>
      </c>
      <c r="C33" s="43"/>
      <c r="D33" s="42"/>
      <c r="E33" s="43"/>
      <c r="F33" s="42"/>
      <c r="G33" s="43"/>
      <c r="H33" s="42"/>
      <c r="I33" s="43" t="s">
        <v>34</v>
      </c>
      <c r="J33" s="47" t="s">
        <v>35</v>
      </c>
    </row>
    <row r="34" spans="1:10" ht="14.25" thickBot="1" thickTop="1">
      <c r="A34" s="31" t="s">
        <v>37</v>
      </c>
      <c r="B34" s="33">
        <v>148</v>
      </c>
      <c r="C34" s="36">
        <v>200</v>
      </c>
      <c r="D34" s="33">
        <v>231</v>
      </c>
      <c r="E34" s="36">
        <v>278</v>
      </c>
      <c r="F34" s="33">
        <v>302</v>
      </c>
      <c r="G34" s="36">
        <v>326</v>
      </c>
      <c r="H34" s="33">
        <v>383</v>
      </c>
      <c r="I34" s="36">
        <v>408</v>
      </c>
      <c r="J34" s="34">
        <f>SUM(B34:I34)/8</f>
        <v>284.5</v>
      </c>
    </row>
    <row r="35" spans="1:10" ht="14.25" thickBot="1" thickTop="1">
      <c r="A35" s="44" t="s">
        <v>39</v>
      </c>
      <c r="B35" s="45">
        <f aca="true" t="shared" si="4" ref="B35:I35">B34*LOG((1+1000/0.1),2)</f>
        <v>1966.6027829924005</v>
      </c>
      <c r="C35" s="46">
        <f t="shared" si="4"/>
        <v>2657.571328368109</v>
      </c>
      <c r="D35" s="45">
        <f t="shared" si="4"/>
        <v>3069.4948842651656</v>
      </c>
      <c r="E35" s="46">
        <f t="shared" si="4"/>
        <v>3694.0241464316714</v>
      </c>
      <c r="F35" s="45">
        <f t="shared" si="4"/>
        <v>4012.9327058358444</v>
      </c>
      <c r="G35" s="46">
        <f t="shared" si="4"/>
        <v>4331.8412652400175</v>
      </c>
      <c r="H35" s="45">
        <f t="shared" si="4"/>
        <v>5089.249093824928</v>
      </c>
      <c r="I35" s="46">
        <f t="shared" si="4"/>
        <v>5421.445509870942</v>
      </c>
      <c r="J35" s="45"/>
    </row>
    <row r="36" spans="1:10" ht="14.25" thickBot="1" thickTop="1">
      <c r="A36" s="31" t="s">
        <v>38</v>
      </c>
      <c r="B36" s="33">
        <v>500</v>
      </c>
      <c r="C36" s="36">
        <v>643</v>
      </c>
      <c r="D36" s="33">
        <v>786</v>
      </c>
      <c r="E36" s="36">
        <v>929</v>
      </c>
      <c r="F36" s="33">
        <v>1072</v>
      </c>
      <c r="G36" s="36">
        <v>1215</v>
      </c>
      <c r="H36" s="33">
        <v>1358</v>
      </c>
      <c r="I36" s="36">
        <v>1500</v>
      </c>
      <c r="J36" s="34">
        <f>SUM(B36:I36)/8</f>
        <v>1000.375</v>
      </c>
    </row>
    <row r="37" spans="1:10" ht="14.25" thickBot="1" thickTop="1">
      <c r="A37" s="32" t="s">
        <v>40</v>
      </c>
      <c r="B37" s="35">
        <f aca="true" t="shared" si="5" ref="B37:I37">285*LOG((1+B36/0.1),2)</f>
        <v>3502.0802535666585</v>
      </c>
      <c r="C37" s="38">
        <f t="shared" si="5"/>
        <v>3605.485801629549</v>
      </c>
      <c r="D37" s="35">
        <f t="shared" si="5"/>
        <v>3688.041683320589</v>
      </c>
      <c r="E37" s="38">
        <f t="shared" si="5"/>
        <v>3756.761177992809</v>
      </c>
      <c r="F37" s="35">
        <f t="shared" si="5"/>
        <v>3815.623279766482</v>
      </c>
      <c r="G37" s="38">
        <f t="shared" si="5"/>
        <v>3867.104417215673</v>
      </c>
      <c r="H37" s="35">
        <f t="shared" si="5"/>
        <v>3912.8510962111636</v>
      </c>
      <c r="I37" s="38">
        <f t="shared" si="5"/>
        <v>3953.7397511692334</v>
      </c>
      <c r="J37" s="48"/>
    </row>
    <row r="38" ht="13.5" thickTop="1"/>
    <row r="41" ht="12.75">
      <c r="B41" s="14"/>
    </row>
    <row r="42" ht="12.75">
      <c r="B42" s="14"/>
    </row>
    <row r="43" ht="12.75">
      <c r="B43" s="14"/>
    </row>
    <row r="44" ht="12.75">
      <c r="B44" s="14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ПК-10</dc:title>
  <dc:subject>Расчет пропускной способности</dc:subject>
  <dc:creator>Зубова А. М.</dc:creator>
  <cp:keywords/>
  <dc:description/>
  <cp:lastModifiedBy>Ivani</cp:lastModifiedBy>
  <cp:lastPrinted>2010-12-03T07:08:44Z</cp:lastPrinted>
  <dcterms:created xsi:type="dcterms:W3CDTF">1996-10-08T23:32:33Z</dcterms:created>
  <dcterms:modified xsi:type="dcterms:W3CDTF">2010-12-08T08:05:49Z</dcterms:modified>
  <cp:category/>
  <cp:version/>
  <cp:contentType/>
  <cp:contentStatus/>
</cp:coreProperties>
</file>